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CABLECOL\Lista de Precios\Lista de Precios No. 12\"/>
    </mc:Choice>
  </mc:AlternateContent>
  <workbookProtection workbookAlgorithmName="SHA-512" workbookHashValue="iBhx68wXDpbriCrGBHVF/xNqgkM7OqNWBTHgK2eHCFfv0LR+iiWJ9MP1T6e4T63ht4WR+uvWVR4MXYBI6tUIiQ==" workbookSaltValue="LnoVrQVFGPaIT0SMAElWow==" workbookSpinCount="100000" lockStructure="1"/>
  <bookViews>
    <workbookView showSheetTabs="0" xWindow="0" yWindow="0" windowWidth="20490" windowHeight="9630"/>
  </bookViews>
  <sheets>
    <sheet name="Menu" sheetId="1" r:id="rId1"/>
    <sheet name="Condiciones Comerciales" sheetId="14" r:id="rId2"/>
    <sheet name="Contactos" sheetId="15" r:id="rId3"/>
    <sheet name="Alambres y Cables THHN Cu" sheetId="2" r:id="rId4"/>
    <sheet name="Alambres y Cables Cu Desnudos" sheetId="7" r:id="rId5"/>
    <sheet name="Cables Encauchetados" sheetId="3" r:id="rId6"/>
    <sheet name="Cables UTP" sheetId="4" r:id="rId7"/>
    <sheet name="Cables Instrumentacion" sheetId="12" r:id="rId8"/>
    <sheet name="Cables MT XLPE" sheetId="5" r:id="rId9"/>
    <sheet name="Cables Acometida" sheetId="13" r:id="rId10"/>
    <sheet name="Alambres Esmaltados Cobre" sheetId="6" r:id="rId11"/>
    <sheet name="Alambres Esmaltados Aluminio" sheetId="8" r:id="rId12"/>
    <sheet name="Cables THHN Serie 8000" sheetId="9" r:id="rId13"/>
  </sheets>
  <definedNames>
    <definedName name="_xlnm.Print_Area" localSheetId="11">'Alambres Esmaltados Aluminio'!$B$2:$K$35</definedName>
    <definedName name="_xlnm.Print_Area" localSheetId="10">'Alambres Esmaltados Cobre'!$B$2:$K$44</definedName>
    <definedName name="_xlnm.Print_Area" localSheetId="4">'Alambres y Cables Cu Desnudos'!$B$2:$K$24</definedName>
    <definedName name="_xlnm.Print_Area" localSheetId="3">'Alambres y Cables THHN Cu'!$B$2:$K$35</definedName>
    <definedName name="_xlnm.Print_Area" localSheetId="9">'Cables Acometida'!$B$2:$K$22</definedName>
    <definedName name="_xlnm.Print_Area" localSheetId="5">'Cables Encauchetados'!$B$2:$K$34</definedName>
    <definedName name="_xlnm.Print_Area" localSheetId="7">'Cables Instrumentacion'!$B$2:$K$28</definedName>
    <definedName name="_xlnm.Print_Area" localSheetId="8">'Cables MT XLPE'!$B$2:$K$21</definedName>
    <definedName name="_xlnm.Print_Area" localSheetId="12">'Cables THHN Serie 8000'!$B$2:$K$20</definedName>
    <definedName name="_xlnm.Print_Area" localSheetId="6">'Cables UTP'!$B$2:$K$20</definedName>
    <definedName name="_xlnm.Print_Area" localSheetId="1">'Condiciones Comerciales'!$B$2:$J$49</definedName>
    <definedName name="_xlnm.Print_Area" localSheetId="2">Contactos!$B$2:$K$45</definedName>
    <definedName name="_xlnm.Print_Area" localSheetId="0">Menu!$B$2:$I$37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20" i="4" l="1"/>
  <c r="J19" i="4"/>
  <c r="G17" i="13" l="1"/>
  <c r="G17" i="7"/>
  <c r="G10" i="5" l="1"/>
  <c r="G10" i="9"/>
  <c r="G10" i="8"/>
  <c r="G10" i="6"/>
  <c r="G10" i="13"/>
  <c r="G10" i="12"/>
  <c r="G10" i="4"/>
  <c r="G10" i="3"/>
  <c r="G10" i="7"/>
  <c r="G18" i="2"/>
  <c r="J21" i="13" l="1"/>
  <c r="D21" i="13"/>
  <c r="F21" i="13" s="1"/>
  <c r="J20" i="13"/>
  <c r="D20" i="13"/>
  <c r="F20" i="13" s="1"/>
  <c r="J19" i="13"/>
  <c r="D19" i="13"/>
  <c r="F19" i="13" s="1"/>
  <c r="J18" i="13"/>
  <c r="L18" i="13" s="1"/>
  <c r="F18" i="13"/>
  <c r="D18" i="13"/>
  <c r="E18" i="13" s="1"/>
  <c r="J24" i="7"/>
  <c r="D24" i="7"/>
  <c r="F24" i="7" s="1"/>
  <c r="J23" i="7"/>
  <c r="D23" i="7"/>
  <c r="F23" i="7" s="1"/>
  <c r="J22" i="7"/>
  <c r="D22" i="7"/>
  <c r="F22" i="7" s="1"/>
  <c r="J21" i="7"/>
  <c r="D21" i="7"/>
  <c r="F21" i="7" s="1"/>
  <c r="J20" i="7"/>
  <c r="D20" i="7"/>
  <c r="F20" i="7" s="1"/>
  <c r="J19" i="7"/>
  <c r="D19" i="7"/>
  <c r="F19" i="7" s="1"/>
  <c r="J18" i="7"/>
  <c r="L18" i="7" s="1"/>
  <c r="D18" i="7"/>
  <c r="F18" i="7" s="1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J19" i="2"/>
  <c r="L19" i="2" s="1"/>
  <c r="D19" i="2"/>
  <c r="F19" i="2" s="1"/>
  <c r="E20" i="7" l="1"/>
  <c r="E18" i="7"/>
  <c r="G20" i="7"/>
  <c r="I20" i="7" s="1"/>
  <c r="E24" i="7"/>
  <c r="G24" i="7" s="1"/>
  <c r="I24" i="7" s="1"/>
  <c r="L20" i="13"/>
  <c r="K19" i="13"/>
  <c r="L19" i="13"/>
  <c r="L21" i="13"/>
  <c r="K21" i="7"/>
  <c r="L21" i="7"/>
  <c r="K23" i="7"/>
  <c r="L23" i="7"/>
  <c r="K19" i="7"/>
  <c r="L19" i="7"/>
  <c r="K24" i="7"/>
  <c r="L24" i="7"/>
  <c r="K20" i="7"/>
  <c r="L20" i="7"/>
  <c r="K22" i="7"/>
  <c r="L22" i="7"/>
  <c r="L22" i="2"/>
  <c r="L26" i="2"/>
  <c r="L30" i="2"/>
  <c r="L34" i="2"/>
  <c r="L23" i="2"/>
  <c r="L27" i="2"/>
  <c r="L31" i="2"/>
  <c r="L35" i="2"/>
  <c r="L20" i="2"/>
  <c r="L24" i="2"/>
  <c r="L28" i="2"/>
  <c r="L32" i="2"/>
  <c r="L21" i="2"/>
  <c r="L25" i="2"/>
  <c r="L29" i="2"/>
  <c r="L33" i="2"/>
  <c r="E21" i="13"/>
  <c r="G21" i="13" s="1"/>
  <c r="I21" i="13" s="1"/>
  <c r="E20" i="13"/>
  <c r="G20" i="13" s="1"/>
  <c r="I20" i="13" s="1"/>
  <c r="E19" i="13"/>
  <c r="G19" i="13" s="1"/>
  <c r="I19" i="13" s="1"/>
  <c r="E23" i="7"/>
  <c r="G23" i="7" s="1"/>
  <c r="I23" i="7" s="1"/>
  <c r="E22" i="7"/>
  <c r="G22" i="7" s="1"/>
  <c r="I22" i="7" s="1"/>
  <c r="E21" i="7"/>
  <c r="G21" i="7" s="1"/>
  <c r="I21" i="7" s="1"/>
  <c r="E19" i="7"/>
  <c r="G19" i="7"/>
  <c r="I19" i="7" s="1"/>
  <c r="E19" i="2"/>
  <c r="E35" i="2"/>
  <c r="F35" i="2"/>
  <c r="E34" i="2"/>
  <c r="F34" i="2"/>
  <c r="E33" i="2"/>
  <c r="F33" i="2"/>
  <c r="E32" i="2"/>
  <c r="F32" i="2"/>
  <c r="F31" i="2"/>
  <c r="E31" i="2"/>
  <c r="E30" i="2"/>
  <c r="F30" i="2"/>
  <c r="E29" i="2"/>
  <c r="F29" i="2"/>
  <c r="E28" i="2"/>
  <c r="F28" i="2"/>
  <c r="F27" i="2"/>
  <c r="E27" i="2"/>
  <c r="E26" i="2"/>
  <c r="F26" i="2"/>
  <c r="E25" i="2"/>
  <c r="F25" i="2"/>
  <c r="E24" i="2"/>
  <c r="F24" i="2"/>
  <c r="E23" i="2"/>
  <c r="F23" i="2"/>
  <c r="E22" i="2"/>
  <c r="F22" i="2"/>
  <c r="E21" i="2"/>
  <c r="F21" i="2"/>
  <c r="E20" i="2"/>
  <c r="F20" i="2"/>
  <c r="J44" i="6"/>
  <c r="L44" i="6" s="1"/>
  <c r="J43" i="6"/>
  <c r="L43" i="6" s="1"/>
  <c r="J42" i="6"/>
  <c r="J41" i="6"/>
  <c r="J40" i="6"/>
  <c r="L40" i="6" s="1"/>
  <c r="J39" i="6"/>
  <c r="L39" i="6" s="1"/>
  <c r="J38" i="6"/>
  <c r="J37" i="6"/>
  <c r="J36" i="6"/>
  <c r="L36" i="6" s="1"/>
  <c r="J35" i="6"/>
  <c r="L35" i="6" s="1"/>
  <c r="J34" i="6"/>
  <c r="J33" i="6"/>
  <c r="J32" i="6"/>
  <c r="L32" i="6" s="1"/>
  <c r="J31" i="6"/>
  <c r="L31" i="6" s="1"/>
  <c r="J30" i="6"/>
  <c r="L30" i="6" s="1"/>
  <c r="J29" i="6"/>
  <c r="J28" i="6"/>
  <c r="L28" i="6" s="1"/>
  <c r="J27" i="6"/>
  <c r="L27" i="6" s="1"/>
  <c r="J26" i="6"/>
  <c r="J25" i="6"/>
  <c r="J24" i="6"/>
  <c r="L24" i="6" s="1"/>
  <c r="J23" i="6"/>
  <c r="L23" i="6" s="1"/>
  <c r="J22" i="6"/>
  <c r="L22" i="6" s="1"/>
  <c r="J21" i="6"/>
  <c r="J20" i="6"/>
  <c r="L20" i="6" s="1"/>
  <c r="J19" i="6"/>
  <c r="L19" i="6" s="1"/>
  <c r="J18" i="6"/>
  <c r="J17" i="6"/>
  <c r="J16" i="6"/>
  <c r="L16" i="6" s="1"/>
  <c r="J15" i="6"/>
  <c r="L15" i="6" s="1"/>
  <c r="J14" i="6"/>
  <c r="J13" i="6"/>
  <c r="J12" i="6"/>
  <c r="L12" i="6" s="1"/>
  <c r="J15" i="13"/>
  <c r="L15" i="13" s="1"/>
  <c r="J14" i="13"/>
  <c r="L14" i="13" s="1"/>
  <c r="J13" i="13"/>
  <c r="J28" i="12"/>
  <c r="L28" i="12" s="1"/>
  <c r="J27" i="12"/>
  <c r="L27" i="12" s="1"/>
  <c r="J26" i="12"/>
  <c r="L26" i="12" s="1"/>
  <c r="J25" i="12"/>
  <c r="L25" i="12" s="1"/>
  <c r="J24" i="12"/>
  <c r="L24" i="12" s="1"/>
  <c r="J23" i="12"/>
  <c r="L23" i="12" s="1"/>
  <c r="J22" i="12"/>
  <c r="L22" i="12" s="1"/>
  <c r="J21" i="12"/>
  <c r="L21" i="12" s="1"/>
  <c r="J20" i="12"/>
  <c r="L20" i="12" s="1"/>
  <c r="J19" i="12"/>
  <c r="L19" i="12" s="1"/>
  <c r="J18" i="12"/>
  <c r="L18" i="12" s="1"/>
  <c r="J17" i="12"/>
  <c r="L17" i="12" s="1"/>
  <c r="J16" i="12"/>
  <c r="L16" i="12" s="1"/>
  <c r="J15" i="12"/>
  <c r="L15" i="12" s="1"/>
  <c r="J14" i="12"/>
  <c r="L14" i="12" s="1"/>
  <c r="J13" i="12"/>
  <c r="L13" i="12" s="1"/>
  <c r="J12" i="12"/>
  <c r="L12" i="12" s="1"/>
  <c r="L20" i="4"/>
  <c r="L19" i="4"/>
  <c r="J17" i="4"/>
  <c r="L17" i="4" s="1"/>
  <c r="J16" i="4"/>
  <c r="L16" i="4" s="1"/>
  <c r="J15" i="4"/>
  <c r="L15" i="4" s="1"/>
  <c r="J14" i="4"/>
  <c r="L14" i="4" s="1"/>
  <c r="J13" i="4"/>
  <c r="L13" i="4" s="1"/>
  <c r="K21" i="13" l="1"/>
  <c r="K20" i="13"/>
  <c r="L13" i="6"/>
  <c r="L17" i="6"/>
  <c r="L21" i="6"/>
  <c r="L25" i="6"/>
  <c r="L29" i="6"/>
  <c r="L33" i="6"/>
  <c r="L37" i="6"/>
  <c r="L41" i="6"/>
  <c r="L14" i="6"/>
  <c r="L18" i="6"/>
  <c r="L26" i="6"/>
  <c r="L34" i="6"/>
  <c r="L38" i="6"/>
  <c r="L42" i="6"/>
  <c r="L13" i="13"/>
  <c r="G21" i="2"/>
  <c r="K21" i="2" s="1"/>
  <c r="G23" i="2"/>
  <c r="K23" i="2" s="1"/>
  <c r="G25" i="2"/>
  <c r="K25" i="2" s="1"/>
  <c r="G29" i="2"/>
  <c r="K29" i="2" s="1"/>
  <c r="G33" i="2"/>
  <c r="K33" i="2" s="1"/>
  <c r="G35" i="2"/>
  <c r="K35" i="2" s="1"/>
  <c r="G27" i="2"/>
  <c r="K27" i="2" s="1"/>
  <c r="G31" i="2"/>
  <c r="K31" i="2" s="1"/>
  <c r="G20" i="2"/>
  <c r="K20" i="2" s="1"/>
  <c r="G22" i="2"/>
  <c r="K22" i="2" s="1"/>
  <c r="G24" i="2"/>
  <c r="K24" i="2" s="1"/>
  <c r="G26" i="2"/>
  <c r="K26" i="2" s="1"/>
  <c r="G28" i="2"/>
  <c r="K28" i="2" s="1"/>
  <c r="G30" i="2"/>
  <c r="K30" i="2" s="1"/>
  <c r="G32" i="2"/>
  <c r="K32" i="2" s="1"/>
  <c r="G34" i="2"/>
  <c r="K34" i="2" s="1"/>
  <c r="J34" i="3"/>
  <c r="J33" i="3"/>
  <c r="D33" i="3"/>
  <c r="J32" i="3"/>
  <c r="D32" i="3"/>
  <c r="L32" i="3" l="1"/>
  <c r="L33" i="3"/>
  <c r="L34" i="3"/>
  <c r="F33" i="3"/>
  <c r="E33" i="3"/>
  <c r="E32" i="3"/>
  <c r="F32" i="3"/>
  <c r="G32" i="3" l="1"/>
  <c r="G33" i="3"/>
  <c r="D17" i="4"/>
  <c r="E17" i="4" s="1"/>
  <c r="I33" i="3" l="1"/>
  <c r="K33" i="3"/>
  <c r="I32" i="3"/>
  <c r="K32" i="3"/>
  <c r="F17" i="4"/>
  <c r="G17" i="4" s="1"/>
  <c r="K17" i="4" s="1"/>
  <c r="D43" i="6"/>
  <c r="D42" i="6"/>
  <c r="D41" i="6"/>
  <c r="D40" i="6"/>
  <c r="D39" i="6"/>
  <c r="D38" i="6"/>
  <c r="D37" i="6"/>
  <c r="D36" i="6"/>
  <c r="I17" i="4" l="1"/>
  <c r="E43" i="6"/>
  <c r="F42" i="6"/>
  <c r="F43" i="6"/>
  <c r="E42" i="6"/>
  <c r="E40" i="6"/>
  <c r="E41" i="6"/>
  <c r="F40" i="6"/>
  <c r="F41" i="6"/>
  <c r="E38" i="6"/>
  <c r="E39" i="6"/>
  <c r="F38" i="6"/>
  <c r="F39" i="6"/>
  <c r="F36" i="6"/>
  <c r="F37" i="6"/>
  <c r="E36" i="6"/>
  <c r="E37" i="6"/>
  <c r="G39" i="6" l="1"/>
  <c r="G41" i="6"/>
  <c r="G42" i="6"/>
  <c r="G40" i="6"/>
  <c r="G37" i="6"/>
  <c r="G43" i="6"/>
  <c r="G36" i="6"/>
  <c r="G38" i="6"/>
  <c r="I38" i="6" l="1"/>
  <c r="K38" i="6"/>
  <c r="I40" i="6"/>
  <c r="K40" i="6"/>
  <c r="I36" i="6"/>
  <c r="K36" i="6"/>
  <c r="I42" i="6"/>
  <c r="K42" i="6"/>
  <c r="I43" i="6"/>
  <c r="K43" i="6"/>
  <c r="I41" i="6"/>
  <c r="K41" i="6"/>
  <c r="I37" i="6"/>
  <c r="K37" i="6"/>
  <c r="I39" i="6"/>
  <c r="K39" i="6"/>
  <c r="D12" i="12" l="1"/>
  <c r="E12" i="12" l="1"/>
  <c r="F12" i="12"/>
  <c r="G12" i="12" l="1"/>
  <c r="J20" i="8"/>
  <c r="L20" i="8" s="1"/>
  <c r="D20" i="8"/>
  <c r="E20" i="8" s="1"/>
  <c r="J19" i="8"/>
  <c r="L19" i="8" s="1"/>
  <c r="D19" i="8"/>
  <c r="E19" i="8" s="1"/>
  <c r="J18" i="8"/>
  <c r="L18" i="8" s="1"/>
  <c r="D18" i="8"/>
  <c r="E18" i="8" s="1"/>
  <c r="J17" i="8"/>
  <c r="L17" i="8" s="1"/>
  <c r="D17" i="8"/>
  <c r="E17" i="8" s="1"/>
  <c r="J16" i="8"/>
  <c r="L16" i="8" s="1"/>
  <c r="D16" i="8"/>
  <c r="E16" i="8" s="1"/>
  <c r="J15" i="8"/>
  <c r="L15" i="8" s="1"/>
  <c r="D15" i="8"/>
  <c r="E15" i="8" s="1"/>
  <c r="J14" i="8"/>
  <c r="L14" i="8" s="1"/>
  <c r="D14" i="8"/>
  <c r="E14" i="8" s="1"/>
  <c r="J13" i="8"/>
  <c r="L13" i="8" s="1"/>
  <c r="D13" i="8"/>
  <c r="E13" i="8" s="1"/>
  <c r="J12" i="8"/>
  <c r="L12" i="8" s="1"/>
  <c r="D12" i="8"/>
  <c r="E12" i="8" s="1"/>
  <c r="L11" i="8"/>
  <c r="L10" i="8"/>
  <c r="I12" i="12" l="1"/>
  <c r="K12" i="12"/>
  <c r="F20" i="8"/>
  <c r="G20" i="8" s="1"/>
  <c r="I20" i="8" s="1"/>
  <c r="F19" i="8"/>
  <c r="G19" i="8" s="1"/>
  <c r="I19" i="8" s="1"/>
  <c r="F18" i="8"/>
  <c r="G18" i="8" s="1"/>
  <c r="I18" i="8" s="1"/>
  <c r="F17" i="8"/>
  <c r="G17" i="8" s="1"/>
  <c r="I17" i="8" s="1"/>
  <c r="F16" i="8"/>
  <c r="G16" i="8" s="1"/>
  <c r="I16" i="8" s="1"/>
  <c r="F15" i="8"/>
  <c r="F14" i="8"/>
  <c r="G14" i="8" s="1"/>
  <c r="I14" i="8" s="1"/>
  <c r="F13" i="8"/>
  <c r="G13" i="8" s="1"/>
  <c r="I13" i="8" s="1"/>
  <c r="F12" i="8"/>
  <c r="G12" i="8" s="1"/>
  <c r="I12" i="8" s="1"/>
  <c r="G15" i="8"/>
  <c r="I15" i="8" s="1"/>
  <c r="L11" i="9"/>
  <c r="L10" i="9"/>
  <c r="L11" i="13"/>
  <c r="L10" i="13"/>
  <c r="L11" i="5"/>
  <c r="L10" i="5"/>
  <c r="L11" i="4"/>
  <c r="L10" i="4"/>
  <c r="L11" i="3"/>
  <c r="L10" i="3"/>
  <c r="L11" i="6"/>
  <c r="L10" i="6"/>
  <c r="L11" i="7"/>
  <c r="L10" i="7"/>
  <c r="L11" i="12"/>
  <c r="L10" i="12"/>
  <c r="K14" i="8" l="1"/>
  <c r="K15" i="8"/>
  <c r="K12" i="8"/>
  <c r="K13" i="8"/>
  <c r="K18" i="8"/>
  <c r="K20" i="8"/>
  <c r="K17" i="8"/>
  <c r="K19" i="8"/>
  <c r="K16" i="8"/>
  <c r="D14" i="12" l="1"/>
  <c r="D27" i="12"/>
  <c r="D22" i="12"/>
  <c r="E14" i="12" l="1"/>
  <c r="F14" i="12"/>
  <c r="E27" i="12"/>
  <c r="F27" i="12"/>
  <c r="F22" i="12"/>
  <c r="E22" i="12"/>
  <c r="G27" i="12" l="1"/>
  <c r="G14" i="12"/>
  <c r="K14" i="12" s="1"/>
  <c r="G22" i="12"/>
  <c r="K22" i="12" s="1"/>
  <c r="I27" i="12" l="1"/>
  <c r="K27" i="12"/>
  <c r="I22" i="12"/>
  <c r="I14" i="12"/>
  <c r="L11" i="2" l="1"/>
  <c r="L10" i="2"/>
  <c r="D15" i="13" l="1"/>
  <c r="D14" i="13"/>
  <c r="D13" i="13"/>
  <c r="D20" i="4"/>
  <c r="E20" i="4" s="1"/>
  <c r="D19" i="4"/>
  <c r="D16" i="4"/>
  <c r="D15" i="4"/>
  <c r="D14" i="4"/>
  <c r="D13" i="4"/>
  <c r="F20" i="4" l="1"/>
  <c r="G20" i="4" s="1"/>
  <c r="K20" i="4" s="1"/>
  <c r="E19" i="4"/>
  <c r="F19" i="4"/>
  <c r="E16" i="4"/>
  <c r="F16" i="4"/>
  <c r="E15" i="4"/>
  <c r="F15" i="4"/>
  <c r="E14" i="4"/>
  <c r="F14" i="4"/>
  <c r="E13" i="4"/>
  <c r="F13" i="4"/>
  <c r="G15" i="4" l="1"/>
  <c r="G13" i="4"/>
  <c r="K13" i="4" s="1"/>
  <c r="G16" i="4"/>
  <c r="K16" i="4" s="1"/>
  <c r="G19" i="4"/>
  <c r="K19" i="4" s="1"/>
  <c r="G14" i="4"/>
  <c r="D26" i="12"/>
  <c r="F26" i="12" s="1"/>
  <c r="D28" i="12"/>
  <c r="F28" i="12" s="1"/>
  <c r="D25" i="12"/>
  <c r="F25" i="12" s="1"/>
  <c r="D24" i="12"/>
  <c r="F24" i="12" s="1"/>
  <c r="D23" i="12"/>
  <c r="K15" i="4"/>
  <c r="K14" i="4"/>
  <c r="E24" i="12" l="1"/>
  <c r="G24" i="12" s="1"/>
  <c r="K24" i="12" s="1"/>
  <c r="E26" i="12"/>
  <c r="G26" i="12" s="1"/>
  <c r="K26" i="12" s="1"/>
  <c r="E28" i="12"/>
  <c r="G28" i="12" s="1"/>
  <c r="K28" i="12" s="1"/>
  <c r="E25" i="12"/>
  <c r="G25" i="12" s="1"/>
  <c r="K25" i="12" s="1"/>
  <c r="E23" i="12"/>
  <c r="F23" i="12"/>
  <c r="I19" i="4"/>
  <c r="I20" i="4"/>
  <c r="D16" i="12"/>
  <c r="F16" i="12" s="1"/>
  <c r="D15" i="12"/>
  <c r="F15" i="12" s="1"/>
  <c r="D13" i="12"/>
  <c r="E13" i="12" s="1"/>
  <c r="I26" i="12" l="1"/>
  <c r="I25" i="12"/>
  <c r="I28" i="12"/>
  <c r="I24" i="12"/>
  <c r="G23" i="12"/>
  <c r="K23" i="12" s="1"/>
  <c r="F13" i="12"/>
  <c r="G13" i="12" s="1"/>
  <c r="K13" i="12" s="1"/>
  <c r="E16" i="12"/>
  <c r="G16" i="12" s="1"/>
  <c r="K16" i="12" s="1"/>
  <c r="E15" i="12"/>
  <c r="G15" i="12" s="1"/>
  <c r="K15" i="12" s="1"/>
  <c r="I15" i="12" l="1"/>
  <c r="I16" i="12"/>
  <c r="I23" i="12"/>
  <c r="I16" i="4"/>
  <c r="I15" i="4"/>
  <c r="I14" i="4"/>
  <c r="I13" i="4"/>
  <c r="I13" i="12"/>
  <c r="D21" i="12"/>
  <c r="F21" i="12" s="1"/>
  <c r="E21" i="12" l="1"/>
  <c r="G21" i="12" s="1"/>
  <c r="I21" i="12" l="1"/>
  <c r="K21" i="12"/>
  <c r="D20" i="12"/>
  <c r="F20" i="12" s="1"/>
  <c r="E20" i="12" l="1"/>
  <c r="G20" i="12" s="1"/>
  <c r="I20" i="12" l="1"/>
  <c r="K20" i="12"/>
  <c r="G10" i="2"/>
  <c r="J15" i="7" l="1"/>
  <c r="L15" i="7" s="1"/>
  <c r="J14" i="7"/>
  <c r="L14" i="7" s="1"/>
  <c r="J13" i="7"/>
  <c r="L13" i="7" s="1"/>
  <c r="K18" i="7" l="1"/>
  <c r="K15" i="7"/>
  <c r="K13" i="7"/>
  <c r="K14" i="7"/>
  <c r="D34" i="3"/>
  <c r="J31" i="3"/>
  <c r="L31" i="3" s="1"/>
  <c r="D31" i="3"/>
  <c r="E31" i="3" s="1"/>
  <c r="J30" i="3"/>
  <c r="L30" i="3" s="1"/>
  <c r="D30" i="3"/>
  <c r="J29" i="3"/>
  <c r="L29" i="3" s="1"/>
  <c r="D29" i="3"/>
  <c r="E29" i="3" s="1"/>
  <c r="J28" i="3"/>
  <c r="L28" i="3" s="1"/>
  <c r="D28" i="3"/>
  <c r="F28" i="3" s="1"/>
  <c r="J27" i="3"/>
  <c r="L27" i="3" s="1"/>
  <c r="D27" i="3"/>
  <c r="E27" i="3" s="1"/>
  <c r="J26" i="3"/>
  <c r="L26" i="3" s="1"/>
  <c r="D26" i="3"/>
  <c r="J25" i="3"/>
  <c r="L25" i="3" s="1"/>
  <c r="D25" i="3"/>
  <c r="F25" i="3" s="1"/>
  <c r="J24" i="3"/>
  <c r="L24" i="3" s="1"/>
  <c r="D24" i="3"/>
  <c r="J23" i="3"/>
  <c r="L23" i="3" s="1"/>
  <c r="D23" i="3"/>
  <c r="E23" i="3" s="1"/>
  <c r="J22" i="3"/>
  <c r="L22" i="3" s="1"/>
  <c r="D22" i="3"/>
  <c r="J21" i="3"/>
  <c r="L21" i="3" s="1"/>
  <c r="D21" i="3"/>
  <c r="F21" i="3" s="1"/>
  <c r="J20" i="3"/>
  <c r="L20" i="3" s="1"/>
  <c r="D20" i="3"/>
  <c r="E20" i="3" s="1"/>
  <c r="J19" i="3"/>
  <c r="L19" i="3" s="1"/>
  <c r="D19" i="3"/>
  <c r="E19" i="3" s="1"/>
  <c r="J18" i="3"/>
  <c r="L18" i="3" s="1"/>
  <c r="D18" i="3"/>
  <c r="J17" i="3"/>
  <c r="L17" i="3" s="1"/>
  <c r="D17" i="3"/>
  <c r="F17" i="3" s="1"/>
  <c r="J16" i="3"/>
  <c r="L16" i="3" s="1"/>
  <c r="D16" i="3"/>
  <c r="F16" i="3" s="1"/>
  <c r="J15" i="3"/>
  <c r="L15" i="3" s="1"/>
  <c r="D15" i="3"/>
  <c r="E15" i="3" s="1"/>
  <c r="J14" i="3"/>
  <c r="L14" i="3" s="1"/>
  <c r="D14" i="3"/>
  <c r="J13" i="3"/>
  <c r="L13" i="3" s="1"/>
  <c r="D13" i="3"/>
  <c r="F13" i="3" s="1"/>
  <c r="D12" i="3"/>
  <c r="F12" i="3" s="1"/>
  <c r="J12" i="3"/>
  <c r="L12" i="3" s="1"/>
  <c r="D13" i="7"/>
  <c r="F13" i="7" s="1"/>
  <c r="D16" i="2"/>
  <c r="E16" i="2" s="1"/>
  <c r="D15" i="2"/>
  <c r="E15" i="2" s="1"/>
  <c r="D14" i="2"/>
  <c r="E14" i="2" s="1"/>
  <c r="D13" i="2"/>
  <c r="F13" i="2" s="1"/>
  <c r="J16" i="2"/>
  <c r="L16" i="2" s="1"/>
  <c r="J15" i="2"/>
  <c r="L15" i="2" s="1"/>
  <c r="J14" i="2"/>
  <c r="L14" i="2" s="1"/>
  <c r="J13" i="2"/>
  <c r="L13" i="2" s="1"/>
  <c r="E16" i="3" l="1"/>
  <c r="E24" i="3"/>
  <c r="E28" i="3"/>
  <c r="G28" i="3" s="1"/>
  <c r="I28" i="3" s="1"/>
  <c r="F29" i="3"/>
  <c r="G29" i="3" s="1"/>
  <c r="I29" i="3" s="1"/>
  <c r="E34" i="3"/>
  <c r="E12" i="3"/>
  <c r="F24" i="3"/>
  <c r="F34" i="3"/>
  <c r="G16" i="3"/>
  <c r="I16" i="3" s="1"/>
  <c r="F20" i="3"/>
  <c r="G20" i="3" s="1"/>
  <c r="I20" i="3" s="1"/>
  <c r="E14" i="3"/>
  <c r="F15" i="3"/>
  <c r="G15" i="3" s="1"/>
  <c r="I15" i="3" s="1"/>
  <c r="E18" i="3"/>
  <c r="F19" i="3"/>
  <c r="G19" i="3" s="1"/>
  <c r="I19" i="3" s="1"/>
  <c r="E22" i="3"/>
  <c r="F23" i="3"/>
  <c r="G23" i="3" s="1"/>
  <c r="I23" i="3" s="1"/>
  <c r="E26" i="3"/>
  <c r="F27" i="3"/>
  <c r="G27" i="3" s="1"/>
  <c r="I27" i="3" s="1"/>
  <c r="E30" i="3"/>
  <c r="F31" i="3"/>
  <c r="G31" i="3" s="1"/>
  <c r="I31" i="3" s="1"/>
  <c r="E13" i="3"/>
  <c r="G13" i="3" s="1"/>
  <c r="I13" i="3" s="1"/>
  <c r="F14" i="3"/>
  <c r="E17" i="3"/>
  <c r="G17" i="3" s="1"/>
  <c r="I17" i="3" s="1"/>
  <c r="F18" i="3"/>
  <c r="E21" i="3"/>
  <c r="G21" i="3" s="1"/>
  <c r="I21" i="3" s="1"/>
  <c r="F22" i="3"/>
  <c r="E25" i="3"/>
  <c r="G25" i="3" s="1"/>
  <c r="I25" i="3" s="1"/>
  <c r="F26" i="3"/>
  <c r="F30" i="3"/>
  <c r="E13" i="7"/>
  <c r="G13" i="7" s="1"/>
  <c r="I13" i="7" s="1"/>
  <c r="F16" i="2"/>
  <c r="G16" i="2" s="1"/>
  <c r="I16" i="2" s="1"/>
  <c r="I22" i="2"/>
  <c r="I28" i="2"/>
  <c r="I32" i="2"/>
  <c r="E13" i="2"/>
  <c r="F14" i="2"/>
  <c r="G14" i="2" s="1"/>
  <c r="I14" i="2" s="1"/>
  <c r="I20" i="2"/>
  <c r="I24" i="2"/>
  <c r="I26" i="2"/>
  <c r="I30" i="2"/>
  <c r="I34" i="2"/>
  <c r="F15" i="2"/>
  <c r="G15" i="2" s="1"/>
  <c r="I15" i="2" s="1"/>
  <c r="G19" i="2"/>
  <c r="I19" i="2" s="1"/>
  <c r="I21" i="2"/>
  <c r="I23" i="2"/>
  <c r="I25" i="2"/>
  <c r="I27" i="2"/>
  <c r="I29" i="2"/>
  <c r="I31" i="2"/>
  <c r="I33" i="2"/>
  <c r="I35" i="2"/>
  <c r="K25" i="3" l="1"/>
  <c r="K17" i="3"/>
  <c r="K16" i="3"/>
  <c r="K23" i="3"/>
  <c r="K15" i="3"/>
  <c r="K29" i="3"/>
  <c r="K21" i="3"/>
  <c r="K28" i="3"/>
  <c r="K20" i="3"/>
  <c r="K27" i="3"/>
  <c r="K19" i="3"/>
  <c r="K13" i="3"/>
  <c r="K19" i="2"/>
  <c r="K14" i="2"/>
  <c r="K16" i="2"/>
  <c r="K15" i="2"/>
  <c r="K31" i="3"/>
  <c r="G34" i="3"/>
  <c r="G14" i="3"/>
  <c r="G22" i="3"/>
  <c r="G30" i="3"/>
  <c r="G24" i="3"/>
  <c r="G18" i="3"/>
  <c r="G26" i="3"/>
  <c r="I18" i="3" l="1"/>
  <c r="K18" i="3"/>
  <c r="I34" i="3"/>
  <c r="K34" i="3"/>
  <c r="I14" i="3"/>
  <c r="K14" i="3"/>
  <c r="I24" i="3"/>
  <c r="K24" i="3"/>
  <c r="I26" i="3"/>
  <c r="K26" i="3"/>
  <c r="I22" i="3"/>
  <c r="K22" i="3"/>
  <c r="I30" i="3"/>
  <c r="K30" i="3"/>
  <c r="G13" i="2"/>
  <c r="I13" i="2" l="1"/>
  <c r="K13" i="2"/>
  <c r="D44" i="6"/>
  <c r="E44" i="6" s="1"/>
  <c r="D35" i="6"/>
  <c r="F35" i="6" s="1"/>
  <c r="D34" i="6"/>
  <c r="E34" i="6" s="1"/>
  <c r="J20" i="9"/>
  <c r="L20" i="9" s="1"/>
  <c r="J19" i="9"/>
  <c r="L19" i="9" s="1"/>
  <c r="J18" i="9"/>
  <c r="L18" i="9" s="1"/>
  <c r="J17" i="9"/>
  <c r="L17" i="9" s="1"/>
  <c r="J16" i="9"/>
  <c r="L16" i="9" s="1"/>
  <c r="J15" i="9"/>
  <c r="L15" i="9" s="1"/>
  <c r="J14" i="9"/>
  <c r="L14" i="9" s="1"/>
  <c r="J13" i="9"/>
  <c r="L13" i="9" s="1"/>
  <c r="J12" i="9"/>
  <c r="L12" i="9" s="1"/>
  <c r="J22" i="13"/>
  <c r="D22" i="13"/>
  <c r="E22" i="13" s="1"/>
  <c r="J21" i="5"/>
  <c r="L21" i="5" s="1"/>
  <c r="J20" i="5"/>
  <c r="L20" i="5" s="1"/>
  <c r="J19" i="5"/>
  <c r="L19" i="5" s="1"/>
  <c r="J18" i="5"/>
  <c r="L18" i="5" s="1"/>
  <c r="J16" i="5"/>
  <c r="L16" i="5" s="1"/>
  <c r="J15" i="5"/>
  <c r="L15" i="5" s="1"/>
  <c r="J14" i="5"/>
  <c r="L14" i="5" s="1"/>
  <c r="J13" i="5"/>
  <c r="L13" i="5" s="1"/>
  <c r="D19" i="12"/>
  <c r="E19" i="12" s="1"/>
  <c r="D18" i="12"/>
  <c r="E18" i="12" s="1"/>
  <c r="D17" i="12"/>
  <c r="E17" i="12" s="1"/>
  <c r="D21" i="5"/>
  <c r="E21" i="5" s="1"/>
  <c r="D16" i="5"/>
  <c r="E16" i="5" s="1"/>
  <c r="D20" i="5"/>
  <c r="E20" i="5" s="1"/>
  <c r="D19" i="5"/>
  <c r="F19" i="5" s="1"/>
  <c r="D18" i="5"/>
  <c r="E18" i="5" s="1"/>
  <c r="E15" i="13"/>
  <c r="E14" i="13"/>
  <c r="E13" i="13"/>
  <c r="D20" i="9"/>
  <c r="E20" i="9" s="1"/>
  <c r="D19" i="9"/>
  <c r="E19" i="9" s="1"/>
  <c r="D18" i="9"/>
  <c r="F18" i="9" s="1"/>
  <c r="D17" i="9"/>
  <c r="F17" i="9" s="1"/>
  <c r="D16" i="9"/>
  <c r="D15" i="9"/>
  <c r="F15" i="9" s="1"/>
  <c r="D14" i="9"/>
  <c r="E14" i="9" s="1"/>
  <c r="D13" i="9"/>
  <c r="E13" i="9" s="1"/>
  <c r="D33" i="6"/>
  <c r="E33" i="6" s="1"/>
  <c r="D32" i="6"/>
  <c r="E32" i="6" s="1"/>
  <c r="D31" i="6"/>
  <c r="E31" i="6" s="1"/>
  <c r="D30" i="6"/>
  <c r="F30" i="6" s="1"/>
  <c r="D29" i="6"/>
  <c r="E29" i="6" s="1"/>
  <c r="D28" i="6"/>
  <c r="F28" i="6" s="1"/>
  <c r="D27" i="6"/>
  <c r="F27" i="6" s="1"/>
  <c r="D26" i="6"/>
  <c r="E26" i="6" s="1"/>
  <c r="D25" i="6"/>
  <c r="F25" i="6" s="1"/>
  <c r="D24" i="6"/>
  <c r="E24" i="6" s="1"/>
  <c r="D23" i="6"/>
  <c r="E23" i="6" s="1"/>
  <c r="D22" i="6"/>
  <c r="F22" i="6" s="1"/>
  <c r="D21" i="6"/>
  <c r="F21" i="6" s="1"/>
  <c r="D20" i="6"/>
  <c r="F20" i="6" s="1"/>
  <c r="D19" i="6"/>
  <c r="F19" i="6" s="1"/>
  <c r="D18" i="6"/>
  <c r="F18" i="6" s="1"/>
  <c r="D17" i="6"/>
  <c r="E17" i="6" s="1"/>
  <c r="D16" i="6"/>
  <c r="F16" i="6" s="1"/>
  <c r="D15" i="6"/>
  <c r="E15" i="6" s="1"/>
  <c r="D14" i="6"/>
  <c r="F14" i="6" s="1"/>
  <c r="D13" i="6"/>
  <c r="F13" i="6" s="1"/>
  <c r="D15" i="5"/>
  <c r="E15" i="5" s="1"/>
  <c r="D14" i="5"/>
  <c r="E14" i="5" s="1"/>
  <c r="D15" i="7"/>
  <c r="E15" i="7" s="1"/>
  <c r="D14" i="7"/>
  <c r="F14" i="7" s="1"/>
  <c r="D12" i="9"/>
  <c r="E12" i="9" s="1"/>
  <c r="D12" i="6"/>
  <c r="E12" i="6" s="1"/>
  <c r="D13" i="5"/>
  <c r="F13" i="5" s="1"/>
  <c r="G12" i="3"/>
  <c r="I12" i="3" l="1"/>
  <c r="K12" i="3"/>
  <c r="K20" i="9"/>
  <c r="F24" i="6"/>
  <c r="G24" i="6" s="1"/>
  <c r="E21" i="6"/>
  <c r="G21" i="6" s="1"/>
  <c r="E14" i="7"/>
  <c r="G14" i="7" s="1"/>
  <c r="I14" i="7" s="1"/>
  <c r="F16" i="5"/>
  <c r="F15" i="5"/>
  <c r="G15" i="5" s="1"/>
  <c r="I15" i="5" s="1"/>
  <c r="F21" i="5"/>
  <c r="G21" i="5" s="1"/>
  <c r="I21" i="5" s="1"/>
  <c r="E13" i="5"/>
  <c r="G13" i="5" s="1"/>
  <c r="I13" i="5" s="1"/>
  <c r="E19" i="5"/>
  <c r="G19" i="5" s="1"/>
  <c r="I19" i="5" s="1"/>
  <c r="G18" i="7"/>
  <c r="I18" i="7" s="1"/>
  <c r="F19" i="12"/>
  <c r="G19" i="12" s="1"/>
  <c r="F20" i="9"/>
  <c r="G20" i="9" s="1"/>
  <c r="I20" i="9" s="1"/>
  <c r="F18" i="12"/>
  <c r="G18" i="12" s="1"/>
  <c r="F15" i="13"/>
  <c r="G15" i="13" s="1"/>
  <c r="I15" i="13" s="1"/>
  <c r="G18" i="13"/>
  <c r="I18" i="13" s="1"/>
  <c r="F23" i="6"/>
  <c r="G23" i="6" s="1"/>
  <c r="F31" i="6"/>
  <c r="G31" i="6" s="1"/>
  <c r="E19" i="6"/>
  <c r="G19" i="6" s="1"/>
  <c r="F34" i="6"/>
  <c r="G34" i="6" s="1"/>
  <c r="F15" i="6"/>
  <c r="G15" i="6" s="1"/>
  <c r="E20" i="6"/>
  <c r="G20" i="6" s="1"/>
  <c r="F14" i="9"/>
  <c r="G14" i="9" s="1"/>
  <c r="I14" i="9" s="1"/>
  <c r="E18" i="9"/>
  <c r="G18" i="9" s="1"/>
  <c r="I18" i="9" s="1"/>
  <c r="F15" i="7"/>
  <c r="G15" i="7" s="1"/>
  <c r="I15" i="7" s="1"/>
  <c r="F26" i="6"/>
  <c r="G26" i="6" s="1"/>
  <c r="F33" i="6"/>
  <c r="G33" i="6" s="1"/>
  <c r="E22" i="6"/>
  <c r="G22" i="6" s="1"/>
  <c r="E30" i="6"/>
  <c r="G30" i="6" s="1"/>
  <c r="E17" i="9"/>
  <c r="G17" i="9" s="1"/>
  <c r="I17" i="9" s="1"/>
  <c r="F12" i="9"/>
  <c r="G12" i="9" s="1"/>
  <c r="I12" i="9" s="1"/>
  <c r="F13" i="9"/>
  <c r="G13" i="9" s="1"/>
  <c r="I13" i="9" s="1"/>
  <c r="F19" i="9"/>
  <c r="G19" i="9" s="1"/>
  <c r="I19" i="9" s="1"/>
  <c r="E15" i="9"/>
  <c r="G15" i="9" s="1"/>
  <c r="I15" i="9" s="1"/>
  <c r="E18" i="6"/>
  <c r="G18" i="6" s="1"/>
  <c r="E14" i="6"/>
  <c r="G14" i="6" s="1"/>
  <c r="F16" i="9"/>
  <c r="E16" i="9"/>
  <c r="E27" i="6"/>
  <c r="G27" i="6" s="1"/>
  <c r="E16" i="6"/>
  <c r="G16" i="6" s="1"/>
  <c r="F32" i="6"/>
  <c r="G32" i="6" s="1"/>
  <c r="F12" i="6"/>
  <c r="G12" i="6" s="1"/>
  <c r="E28" i="6"/>
  <c r="G28" i="6" s="1"/>
  <c r="F44" i="6"/>
  <c r="G44" i="6" s="1"/>
  <c r="E25" i="6"/>
  <c r="G25" i="6" s="1"/>
  <c r="E35" i="6"/>
  <c r="G35" i="6" s="1"/>
  <c r="F29" i="6"/>
  <c r="G29" i="6" s="1"/>
  <c r="F17" i="6"/>
  <c r="G17" i="6" s="1"/>
  <c r="E13" i="6"/>
  <c r="G13" i="6" s="1"/>
  <c r="F14" i="13"/>
  <c r="G14" i="13" s="1"/>
  <c r="I14" i="13" s="1"/>
  <c r="F13" i="13"/>
  <c r="G13" i="13" s="1"/>
  <c r="F22" i="13"/>
  <c r="G22" i="13" s="1"/>
  <c r="K22" i="13" s="1"/>
  <c r="F14" i="5"/>
  <c r="G14" i="5" s="1"/>
  <c r="I14" i="5" s="1"/>
  <c r="F18" i="5"/>
  <c r="G18" i="5" s="1"/>
  <c r="I18" i="5" s="1"/>
  <c r="G16" i="5"/>
  <c r="I16" i="5" s="1"/>
  <c r="F20" i="5"/>
  <c r="G20" i="5" s="1"/>
  <c r="I20" i="5" s="1"/>
  <c r="F17" i="12"/>
  <c r="G17" i="12" s="1"/>
  <c r="I18" i="12" l="1"/>
  <c r="K18" i="12"/>
  <c r="I17" i="12"/>
  <c r="K17" i="12"/>
  <c r="I19" i="12"/>
  <c r="K19" i="12"/>
  <c r="K18" i="13"/>
  <c r="K15" i="13"/>
  <c r="I13" i="13"/>
  <c r="K13" i="13"/>
  <c r="K14" i="13"/>
  <c r="I17" i="6"/>
  <c r="K17" i="6"/>
  <c r="I44" i="6"/>
  <c r="K44" i="6"/>
  <c r="I16" i="6"/>
  <c r="K16" i="6"/>
  <c r="I14" i="6"/>
  <c r="K14" i="6"/>
  <c r="I22" i="6"/>
  <c r="K22" i="6"/>
  <c r="I34" i="6"/>
  <c r="K34" i="6"/>
  <c r="I21" i="6"/>
  <c r="K21" i="6"/>
  <c r="I29" i="6"/>
  <c r="K29" i="6"/>
  <c r="I28" i="6"/>
  <c r="K28" i="6"/>
  <c r="I27" i="6"/>
  <c r="K27" i="6"/>
  <c r="I18" i="6"/>
  <c r="K18" i="6"/>
  <c r="I33" i="6"/>
  <c r="K33" i="6"/>
  <c r="I19" i="6"/>
  <c r="K19" i="6"/>
  <c r="I24" i="6"/>
  <c r="K24" i="6"/>
  <c r="I35" i="6"/>
  <c r="K35" i="6"/>
  <c r="I12" i="6"/>
  <c r="K12" i="6"/>
  <c r="I26" i="6"/>
  <c r="K26" i="6"/>
  <c r="I20" i="6"/>
  <c r="K20" i="6"/>
  <c r="I31" i="6"/>
  <c r="K31" i="6"/>
  <c r="I13" i="6"/>
  <c r="K13" i="6"/>
  <c r="I25" i="6"/>
  <c r="K25" i="6"/>
  <c r="I32" i="6"/>
  <c r="K32" i="6"/>
  <c r="I30" i="6"/>
  <c r="K30" i="6"/>
  <c r="I15" i="6"/>
  <c r="K15" i="6"/>
  <c r="I23" i="6"/>
  <c r="K23" i="6"/>
  <c r="K19" i="9"/>
  <c r="K12" i="9"/>
  <c r="K14" i="9"/>
  <c r="K15" i="9"/>
  <c r="K18" i="9"/>
  <c r="K13" i="9"/>
  <c r="K17" i="9"/>
  <c r="K19" i="5"/>
  <c r="K21" i="5"/>
  <c r="K20" i="5"/>
  <c r="K13" i="5"/>
  <c r="K14" i="5"/>
  <c r="K15" i="5"/>
  <c r="K16" i="5"/>
  <c r="K18" i="5"/>
  <c r="G16" i="9"/>
  <c r="I16" i="9" l="1"/>
  <c r="K16" i="9"/>
</calcChain>
</file>

<file path=xl/sharedStrings.xml><?xml version="1.0" encoding="utf-8"?>
<sst xmlns="http://schemas.openxmlformats.org/spreadsheetml/2006/main" count="525" uniqueCount="278">
  <si>
    <t>Valor IVA</t>
  </si>
  <si>
    <t>Comparo</t>
  </si>
  <si>
    <t>Diferencia %</t>
  </si>
  <si>
    <t xml:space="preserve">C. 14AWG CU THHN/THWN-2 CT-SR 90°C 600V </t>
  </si>
  <si>
    <t>C. 12AWG CU THHN/THWN-2 CT-SR 90°C 600V</t>
  </si>
  <si>
    <t xml:space="preserve">C. 10AWG CU THHN/THWN-2 CT-SR 90°C 600V </t>
  </si>
  <si>
    <t xml:space="preserve">C. TRIPLEX 3x12 AWG THHN/THWN  </t>
  </si>
  <si>
    <t xml:space="preserve">C. 8AWG CU THHN/THWN-2 CT-SR 90°C 600V </t>
  </si>
  <si>
    <t>C. 6AWG CU THHN/THWN-2 CT-SR 90°C 600V</t>
  </si>
  <si>
    <t xml:space="preserve">C. 4AWG CU THHN/THWN-2 CT-SR 90°C 600V </t>
  </si>
  <si>
    <t xml:space="preserve">C. 2AWG CU THHN/THWN-2 CT-SR 90°C 600V </t>
  </si>
  <si>
    <t xml:space="preserve">C. 1/0AWG CU THHN/THWN-2 CT-SR 90°C 600V </t>
  </si>
  <si>
    <t>C. 2/0AWG CU THHN/THWN-2 CT-SR 90°C 600V</t>
  </si>
  <si>
    <t xml:space="preserve">C. 3/0AWG CU THHN/THWN-2 CT-SR 90°C 600V </t>
  </si>
  <si>
    <t xml:space="preserve">C. 4/0AWG CU THHN/THWN-2 CT-SR 90°C 600V </t>
  </si>
  <si>
    <t xml:space="preserve">C. 250 kcmil CU THHN/THWN-2 CT-SR 90°C 600V </t>
  </si>
  <si>
    <t>C.300 kcmil CU THHN/THWN-2 CT-SR 90°C 600V</t>
  </si>
  <si>
    <t xml:space="preserve">C.350 kcmil CU THHN/THWN-2 CT-SR 90°C 600V </t>
  </si>
  <si>
    <t xml:space="preserve">C.400 kcmil CU THHN/THWN-2 CT-SR 90°C 600V </t>
  </si>
  <si>
    <t xml:space="preserve">C.500 kcmil CU THHN/THWN-2 CT-SR 90°C 600V </t>
  </si>
  <si>
    <t>Total Descuento</t>
  </si>
  <si>
    <t>Analizo Precios</t>
  </si>
  <si>
    <t>Precio Lista</t>
  </si>
  <si>
    <t>Nombre del Producto</t>
  </si>
  <si>
    <t>Precio Neto</t>
  </si>
  <si>
    <t>Vr Financiero</t>
  </si>
  <si>
    <t>Vr Final</t>
  </si>
  <si>
    <t>Calculo %</t>
  </si>
  <si>
    <t>UTP – CATEGORÍA 5E</t>
  </si>
  <si>
    <t>UTP – CATEGORÍA 6</t>
  </si>
  <si>
    <t xml:space="preserve"> ALAMBRE MAGNETO No 8 AWG</t>
  </si>
  <si>
    <t xml:space="preserve"> ALAMBRE MAGNETO No 9 AWG</t>
  </si>
  <si>
    <t xml:space="preserve"> ALAMBRE MAGNETO No 10 AWG</t>
  </si>
  <si>
    <t xml:space="preserve"> ALAMBRE MAGNETO No 11 AWG</t>
  </si>
  <si>
    <t xml:space="preserve"> ALAMBRE MAGNETO No 12 AWG</t>
  </si>
  <si>
    <t xml:space="preserve"> ALAMBRE MAGNETO No 13 AWG</t>
  </si>
  <si>
    <t xml:space="preserve"> ALAMBRE MAGNETO No 14 AWG</t>
  </si>
  <si>
    <t xml:space="preserve"> ALAMBRE MAGNETO No 15 AWG</t>
  </si>
  <si>
    <t xml:space="preserve"> ALAMBRE MAGNETO No 16 AWG</t>
  </si>
  <si>
    <t xml:space="preserve"> ALAMBRE MAGNETO No 17 AWG</t>
  </si>
  <si>
    <t xml:space="preserve"> ALAMBRE MAGNETO No 18 AWG</t>
  </si>
  <si>
    <t xml:space="preserve"> ALAMBRE MAGNETO No 19 AWG</t>
  </si>
  <si>
    <t xml:space="preserve"> ALAMBRE MAGNETO No 20 AWG</t>
  </si>
  <si>
    <t xml:space="preserve"> ALAMBRE MAGNETO No 21 AWG</t>
  </si>
  <si>
    <t xml:space="preserve"> ALAMBRE MAGNETO No 22 AWG</t>
  </si>
  <si>
    <t xml:space="preserve"> ALAMBRE MAGNETO No 23 AWG </t>
  </si>
  <si>
    <t xml:space="preserve"> ALAMBRE MAGNETO No 24 AWG</t>
  </si>
  <si>
    <t xml:space="preserve"> ALAMBRE MAGNETO No 25 AWG</t>
  </si>
  <si>
    <t xml:space="preserve"> ALAMBRE MAGNETO No 26 AWG</t>
  </si>
  <si>
    <t xml:space="preserve"> ALAMBRE MAGNETO No 27 AWG</t>
  </si>
  <si>
    <t xml:space="preserve"> ALAMBRE MAGNETO No 28 AWG</t>
  </si>
  <si>
    <t xml:space="preserve"> ALAMBRE MAGNETO No 29 AWG</t>
  </si>
  <si>
    <t>Cable de Cobre desnudo 8 AWG</t>
  </si>
  <si>
    <t>Cable de Cobre desnudo 6 AWG</t>
  </si>
  <si>
    <t>Cable de Cobre desnudo 4 AWG</t>
  </si>
  <si>
    <t>Cable de Cobre desnudo 2 AWG</t>
  </si>
  <si>
    <t>Cable de Cobre desnudo 1/0 AWG</t>
  </si>
  <si>
    <t>Cable de Cobre desnudo 2/0 AWG</t>
  </si>
  <si>
    <t>Cable de Cobre desnudo 4/0 AWG</t>
  </si>
  <si>
    <t>Alambre de Cobre desnudo 14 Awg</t>
  </si>
  <si>
    <t>Alambre de Cobre desnudo 12 Awg</t>
  </si>
  <si>
    <t>Alambre de Cobre desnudo 10 Awg</t>
  </si>
  <si>
    <t>C.6AWG AL S8000 THHN/THWN CT 90°C 600V</t>
  </si>
  <si>
    <t xml:space="preserve">C.4AWG AL S8000 THHN/THWN CT 90°C 600V </t>
  </si>
  <si>
    <t xml:space="preserve">C.2AWG AL S8000 THHN/THWN CT 90°C 600V </t>
  </si>
  <si>
    <t xml:space="preserve">C.1/0AWG AL S8000 THHN/THWN CT 90°C 600V </t>
  </si>
  <si>
    <t xml:space="preserve">C.2/0AWG AL S8000 THHN/THWN CT 90°C 600V </t>
  </si>
  <si>
    <t xml:space="preserve">C.4/0AWG AL S8000 THHN/THWN CT 90°C 600V </t>
  </si>
  <si>
    <t xml:space="preserve">C.250 kcmil AL S8000 THHN/THWN CT 90°C 600V </t>
  </si>
  <si>
    <t xml:space="preserve">C.350 kcmil AL S8000 THHN/THWN CT 90°C 600V </t>
  </si>
  <si>
    <t xml:space="preserve">C.500 kcmil AL S8000 THHN/THWN CT 90°C 600V </t>
  </si>
  <si>
    <t xml:space="preserve">C Cu 1/0 awg XLPE 90°C MV 15Kv 100% Pant Cinta </t>
  </si>
  <si>
    <t xml:space="preserve">C Cu 2/0 awg XLPE 90°C MV 15Kv 100% Pant Cinta </t>
  </si>
  <si>
    <t xml:space="preserve">C Cu 1/0 awg XLPE 90°C MV 15Kv 133% Pant Cinta </t>
  </si>
  <si>
    <t xml:space="preserve">C Cu 2/0 awg XLPE 90°C MV 15Kv 133% Pant Cinta </t>
  </si>
  <si>
    <t>A. 10AWG CU THHN/THWN-2 CT 90°C 600V</t>
  </si>
  <si>
    <t>A. 14AWG CU THHN/THWN-2 CT 90°C 600V</t>
  </si>
  <si>
    <t>A. 12AWG CU THHN/THWN-2 CT 90°C 600V</t>
  </si>
  <si>
    <t xml:space="preserve">C Cu 4/0 awg XLPE 90°C MV 15Kv 100% Pant Cinta </t>
  </si>
  <si>
    <t xml:space="preserve">C Cu 4/0 awg XLPE 90°C MV 15Kv 133% Pant Cinta </t>
  </si>
  <si>
    <t xml:space="preserve">C Cu 2 awg XLPE 90°C MV 15Kv    133% Pant Cinta </t>
  </si>
  <si>
    <t>Acometida S8000 2x6+6 Concentrico 600V 90°C XLPE/PVC</t>
  </si>
  <si>
    <t>Comparo Precios</t>
  </si>
  <si>
    <t>Establezco Diferencia</t>
  </si>
  <si>
    <t>Porcentual</t>
  </si>
  <si>
    <t>Digito valor</t>
  </si>
  <si>
    <t xml:space="preserve"> ALAMBRE MAGNETO No 30 AWG</t>
  </si>
  <si>
    <t xml:space="preserve"> ALAMBRE MAGNETO No 31 AWG</t>
  </si>
  <si>
    <t xml:space="preserve"> ALAMBRE MAGNETO No 32 AWG</t>
  </si>
  <si>
    <t xml:space="preserve"> ALAMBRE MAGNETO No 34 AWG</t>
  </si>
  <si>
    <t xml:space="preserve"> ALAMBRE MAGNETO No 35 AWG</t>
  </si>
  <si>
    <t xml:space="preserve"> ALAMBRE MAGNETO No 36 AWG</t>
  </si>
  <si>
    <t xml:space="preserve"> ALAMBRE MAGNETO No 37 AWG</t>
  </si>
  <si>
    <t xml:space="preserve"> ALAMBRE MAGNETO No 38 AWG</t>
  </si>
  <si>
    <t xml:space="preserve"> ALAMBRE MAGNETO No 39 AWG</t>
  </si>
  <si>
    <t>Dcto 1 %</t>
  </si>
  <si>
    <t>Dcto 2 %</t>
  </si>
  <si>
    <t>IVA %</t>
  </si>
  <si>
    <t>Financiero %</t>
  </si>
  <si>
    <t>A. 8AWG CU THHN/THWN-2 CT 90°C 600V</t>
  </si>
  <si>
    <t>Alambre Magneto Cu 200°C Amidanel</t>
  </si>
  <si>
    <t>Cables Duplex SPT 60°C 300V 2x18</t>
  </si>
  <si>
    <t>Cables Duplex SPT 60°C 300V 2x16</t>
  </si>
  <si>
    <t>Cables Duplex SPT 60°C 300V 2x14</t>
  </si>
  <si>
    <t>Cables Duplex SPT 60°C 300V 2x12</t>
  </si>
  <si>
    <t xml:space="preserve">C Cu    2  awg XLPE 90°C MV 15Kv 100% Pant Cinta </t>
  </si>
  <si>
    <t>C Acometidas Concentricas Cu Antifraude</t>
  </si>
  <si>
    <t>Cables Duplex 300V 60°</t>
  </si>
  <si>
    <t>Cable UTP Cat. 5e y 6</t>
  </si>
  <si>
    <t>Alambres Cu desnudos</t>
  </si>
  <si>
    <t>Alambre Cu THHN/THWN-2 CT 90°C 600V</t>
  </si>
  <si>
    <t>C MV Cu 15Kv Pantalla en Cinta al 100% 90°C</t>
  </si>
  <si>
    <t>C MV Cu 15Kv Pantalla en Cinta al 133% 90°C</t>
  </si>
  <si>
    <t xml:space="preserve"> ALAMBRE MAGNETO No 40 AWG</t>
  </si>
  <si>
    <t>C Cu.  2X18 Multiconductor Flexible 90°C TC</t>
  </si>
  <si>
    <t>C Cu. 3X18 Multiconductor Flexible 90°C TC</t>
  </si>
  <si>
    <t>C Cu. 4X18 Multiconductor Flexible 90°C TC</t>
  </si>
  <si>
    <t>C Cu. 2X16 Multiconductor Flexible 90°C TC</t>
  </si>
  <si>
    <t>C Cu. 3X16 Multiconductor Flexible 90°C TC</t>
  </si>
  <si>
    <t>C Cu. 4X16 Multiconductor Flexible 90°C TC</t>
  </si>
  <si>
    <t>C Cu. 2X14 Multiconductor Flexible 90°C TC</t>
  </si>
  <si>
    <t>C Cu. 3X14 Multiconductor Flexible 90°C TC</t>
  </si>
  <si>
    <t>C Cu. 4X14 Multiconductor Flexible 90°C TC</t>
  </si>
  <si>
    <t>C Cu. 2X12 Multiconductor Flexible 90°C TC</t>
  </si>
  <si>
    <t>C Cu. 3X12 Multiconductor Flexible 90°C TC</t>
  </si>
  <si>
    <t>C Cu. 4X12 Multiconductor Flexible 90°C TC</t>
  </si>
  <si>
    <t>C Cu.  2X10 Multiconductor Flexible 90°C TC</t>
  </si>
  <si>
    <t>C Cu. 3X10 Multiconductor Flexible 90°C TC</t>
  </si>
  <si>
    <t>C Cu. 4X10 Multiconductor Flexible 90°C TC</t>
  </si>
  <si>
    <t>C Cu. 2X8 Multiconductor Flexible 90°C TC</t>
  </si>
  <si>
    <t>C Cu. 3X8 Multiconductor Flexible 90°C TC</t>
  </si>
  <si>
    <t>C Cu. 4X8 Multiconductor Flexible 90°C TC</t>
  </si>
  <si>
    <t>C Cu. 2X6 Multiconductor Flexible 90°C TC</t>
  </si>
  <si>
    <t>C Cu. 3X6 Multiconductor Flexible 90°C TC</t>
  </si>
  <si>
    <t>C Cu. 4X6 Multiconductor Flexible 90°C TC</t>
  </si>
  <si>
    <t>Cable Cu. Multiconductor Flexible         90°C 600V  TC</t>
  </si>
  <si>
    <t>C.6AWG     AL S8000 THHN/THWN CT 90°C 600V</t>
  </si>
  <si>
    <t xml:space="preserve">C.2AWG     AL S8000 THHN/THWN CT 90°C 600V </t>
  </si>
  <si>
    <t xml:space="preserve">C.4AWG     AL S8000 THHN/THWN CT 90°C 600V </t>
  </si>
  <si>
    <t xml:space="preserve"> Cable Cu Duplex 60°C 600V                         Cable para Datos Categoria 5E y 6</t>
  </si>
  <si>
    <t xml:space="preserve">Cables para Media Tension en Cu.              15 Kv al 100% PC y 133% PC                                  </t>
  </si>
  <si>
    <t xml:space="preserve"> ALAMBRE MAGNETO No 33AWG</t>
  </si>
  <si>
    <t>Cables Duplex SPT 60°C 300V 2x10</t>
  </si>
  <si>
    <t>C Cu. 4X4 Multiconductor Flexible 90°C TC</t>
  </si>
  <si>
    <t>C Cu. 4X2 Multiconductor Flexible 90°C TC</t>
  </si>
  <si>
    <t>Acom. Cu 1x8+8 Concentrico 600V 90°C XLPE/PVC</t>
  </si>
  <si>
    <t>Acom. Cu 2x8+8 Concentrico 600V 90°C XLPE/PVC</t>
  </si>
  <si>
    <t>Acom. Cu 3x8+8 Concentrico 600V 90°C XLPE/PVC</t>
  </si>
  <si>
    <t>Acom. Cu Trebol 3x8+10AWG (B) 600V 75°C PE/PVC</t>
  </si>
  <si>
    <t>Acom. Cu Trebol 3x6+8AWG (B) 600V 75°C PE/PVC</t>
  </si>
  <si>
    <t>Acom. Cu Trebol 3x4+6AWG (B) 600V 75°C PE/PVC</t>
  </si>
  <si>
    <t>Acom. Cu Trebol 3x2+4AWG (B) 600V 75°C PE/PVC</t>
  </si>
  <si>
    <t>C Cu LSHF  75°C 600V 14  awg</t>
  </si>
  <si>
    <t>C Cu LSHF  75°C 600V  12  awg</t>
  </si>
  <si>
    <t>C Cu LSHF  75°C 600V  10  awg</t>
  </si>
  <si>
    <t>C Cu LSHF  75°C 600V  8    awg</t>
  </si>
  <si>
    <t>C Cu LSHF  75°C 600V  6    awg</t>
  </si>
  <si>
    <t>C Cu LSHF 75°C 600V  4    awg</t>
  </si>
  <si>
    <t>C Cu LSHF  75°C 600V 2    awg</t>
  </si>
  <si>
    <t>C Cu LSHF  75°C 600V 1/0 awg</t>
  </si>
  <si>
    <t>C Cu LSHF  75°C 600V 2/0 awg</t>
  </si>
  <si>
    <t>C Cu LSHF  75°C 600V 3/0 awg</t>
  </si>
  <si>
    <t>C Cu LSHF  75°C 600V 4/0 awg</t>
  </si>
  <si>
    <t>C Cu LSHF  75°C 600V 250 Kcmil</t>
  </si>
  <si>
    <t>C Cu LSHF  75°C 600V 300 Kcmil</t>
  </si>
  <si>
    <t>C Cu LSHF  75°C 600V 350 Kcmil</t>
  </si>
  <si>
    <t>C Cu LSHF  75°C 600V 400 Kcmil</t>
  </si>
  <si>
    <t>C Cu LSHF  75°C 600V 500 Kcmil</t>
  </si>
  <si>
    <t>C Cu TRIPLEX LSHF  75°C 600V  12  awg</t>
  </si>
  <si>
    <t>C.6AWG     S8000 LSHF CT 90°C 600V</t>
  </si>
  <si>
    <t>C.4AWG     S8000 LSHF CT 90°C 600V</t>
  </si>
  <si>
    <t>C.2AWG     S8000 LSHF CT 90°C 600V</t>
  </si>
  <si>
    <t>C.1/0AWG S8000 LSHF CT 90°C 600V</t>
  </si>
  <si>
    <t>C.2/0AWG S8000 LSHF CT 90°C 600V</t>
  </si>
  <si>
    <t>C.4/0AWG S8000 LSHF CT 90°C 600V</t>
  </si>
  <si>
    <t>C.250Kcmil S8000 LSHF CT 90°C 600V</t>
  </si>
  <si>
    <t>C.350Kcmil S8000 LSHF CT 90°C 600V</t>
  </si>
  <si>
    <t>C.500Kcmil S8000 LSHF CT 90°C 600V</t>
  </si>
  <si>
    <t>C S8000 Notox THHW-OHLS 90°C 600V TC</t>
  </si>
  <si>
    <t>Cable Al S8000 THHN/THWN-2 90°C CT 600V</t>
  </si>
  <si>
    <t>Alambres Cu THHN/THWN-2 CT 90°C 600V</t>
  </si>
  <si>
    <t>Cables Cu THHN/THWN-2 CT 90°C 600V</t>
  </si>
  <si>
    <t>Analizo</t>
  </si>
  <si>
    <t>Cables Desnudos de Cobre</t>
  </si>
  <si>
    <t>Alambres Desnudos de Cobre</t>
  </si>
  <si>
    <t>Cable Cu Acometida 600V 90°C                               Antifraude</t>
  </si>
  <si>
    <t>Cable Cu Acometida 600V 90°C                               Trebol</t>
  </si>
  <si>
    <t>A. 14AWG CU THHN/THWN-2 CT  90°C 600V</t>
  </si>
  <si>
    <t xml:space="preserve">C. Encauchetado 2X18AWG 90°C 600V </t>
  </si>
  <si>
    <t xml:space="preserve">C. Encauchetado 3X18AWG 90°C 600V </t>
  </si>
  <si>
    <t>C. Encauchetado 4X18AWG 90°C 600V</t>
  </si>
  <si>
    <t xml:space="preserve">C. Encauchetado 2X16AWG 90°C 600V </t>
  </si>
  <si>
    <t>C. Encauchetado 3X16AWG 90°C 600V</t>
  </si>
  <si>
    <t xml:space="preserve">C. Encauchetado 4X16AWG 90°C 600V </t>
  </si>
  <si>
    <t xml:space="preserve">C. Encauchetado 2X14AWG 90°C 600V </t>
  </si>
  <si>
    <t xml:space="preserve">C. Encauchetado 3X14AWG 90°C 600V </t>
  </si>
  <si>
    <t>C. Encauchetado 4X14AWG 90°C 600V</t>
  </si>
  <si>
    <t xml:space="preserve">C. Encauchetado 2X12AWG 90°C 600V </t>
  </si>
  <si>
    <t xml:space="preserve">C. Encauchetado 3X12AWG 90°C 600V </t>
  </si>
  <si>
    <t>C. Encauchetado 4X12AWG 90°C 600V</t>
  </si>
  <si>
    <t xml:space="preserve">C. Encauchetado  2X10AWG 90°C 600V </t>
  </si>
  <si>
    <t xml:space="preserve">C. Encauchetado 3X10AWG 90°C 600V </t>
  </si>
  <si>
    <t xml:space="preserve">C. Encauchetado 4X10AWG 90°C 600V </t>
  </si>
  <si>
    <t>C. Encauchetado 2X8AWG 90°C 600V</t>
  </si>
  <si>
    <t xml:space="preserve">C. Encauchetado 3X8AWG 90°C 600V </t>
  </si>
  <si>
    <t>C. Encauchetado 4X8AWG 90°C 600V</t>
  </si>
  <si>
    <t xml:space="preserve">C. Encauchetado 2X6AWG 90°C 600V </t>
  </si>
  <si>
    <t>C. Encauchetado 3X6AWG 90°C 600V</t>
  </si>
  <si>
    <t xml:space="preserve">C. Encauchetado 4X6AWG 90°C 600V </t>
  </si>
  <si>
    <t xml:space="preserve">C. Encauchetado 4X4AWG 90°C 600V </t>
  </si>
  <si>
    <t xml:space="preserve">C. Encauchetado 4X2AWG 90°C 600V </t>
  </si>
  <si>
    <t>Cable UTP Cat. 5E</t>
  </si>
  <si>
    <t>Cable UTP Cat. 6</t>
  </si>
  <si>
    <t>C Cu LSHF 75°C 600V Triplex 3x12  awg</t>
  </si>
  <si>
    <t>C Cu LSHF 75°C 600V 14  awg</t>
  </si>
  <si>
    <t>C Cu LSHF 75°C 600V 12  awg</t>
  </si>
  <si>
    <t>C Cu LSHF 75°C 600V  10  awg</t>
  </si>
  <si>
    <t>C Cu LSHF 75°C 600V  8    awg</t>
  </si>
  <si>
    <t>C Cu LSHF 75°C 600V  6    awg</t>
  </si>
  <si>
    <t>C Cu LSHF 75°C 600V 4    awg</t>
  </si>
  <si>
    <t>C Cu LSHF 75°C 600V 2    awg</t>
  </si>
  <si>
    <t>C Cu LSHF 75°C 600V 1/0 awg</t>
  </si>
  <si>
    <t>C Cu LSHF 75°C 600V 2/0 awg</t>
  </si>
  <si>
    <t>C Cu LSHF 75°C 600V 3/0 awg</t>
  </si>
  <si>
    <t>C Cu LSHF 75°C 600V 4/0 awg</t>
  </si>
  <si>
    <t>C Cu LSHF 75°C 600V 250 Kcmil</t>
  </si>
  <si>
    <t>C Cu LSHF 75°C 600V 300 Kcmil</t>
  </si>
  <si>
    <t>C Cu LSHF 75°C 600V 350 Kcmil</t>
  </si>
  <si>
    <t>C Cu LSHF 75°C 600V 400 Kcmil</t>
  </si>
  <si>
    <t>C Cu LSHF 75°C 600V 500 Kcmil</t>
  </si>
  <si>
    <t>Acometida Cu 1x8+8 Concentrico 600V 90°C XLPE/PVC</t>
  </si>
  <si>
    <t>Acometida Cu 2x8+8 Concentrico 600V 90°C XLPE/PVC</t>
  </si>
  <si>
    <t>Acometida Cu 3x8+8 Concentrico 600V 90°C XLPE/PVC</t>
  </si>
  <si>
    <t>Acometida Cu Trebol 3x8+10AWG (B) 600V 75°C PE/PVC</t>
  </si>
  <si>
    <t>Acometida Cu Trebol 3x6+8AWG (B) 600V 75°C PE/PVC</t>
  </si>
  <si>
    <t>Acometida Cu Trebol 3x4+6AWG (B) 600V 75°C PE/PVC</t>
  </si>
  <si>
    <t>Acometida Cu Trebol 3x2+4AWG (B) 600V 75°C PE/PVC</t>
  </si>
  <si>
    <t>Alambre Cu Esmaltado Amidanel 200°C No. 8</t>
  </si>
  <si>
    <t>Alambre Cu Esmaltado Amidanel 200°C No. 9</t>
  </si>
  <si>
    <t>Alambre Cu Esmaltado Amidanel 200°C No. 10</t>
  </si>
  <si>
    <t>Alambre Cu Esmaltado Amidanel 200°C No. 11</t>
  </si>
  <si>
    <t>Alambre Cu Esmaltado Amidanel 200°C No. 12</t>
  </si>
  <si>
    <t>Alambre Cu Esmaltado Amidanel 200°C No. 13</t>
  </si>
  <si>
    <t>Alambre Cu Esmaltado Amidanel 200°C No. 14</t>
  </si>
  <si>
    <t>Alambre Cu Esmaltado Amidanel 200°C No. 15</t>
  </si>
  <si>
    <t>Alambre Cu Esmaltado Amidanel 200°C No. 16</t>
  </si>
  <si>
    <t>Alambre Cu Esmaltado Amidanel 200°C No. 17</t>
  </si>
  <si>
    <t>Alambre Cu Esmaltado Amidanel 200°C No. 18</t>
  </si>
  <si>
    <t>Alambre Cu Esmaltado Amidanel 200°C No. 19</t>
  </si>
  <si>
    <t>Alambre Cu Esmaltado Amidanel 200°C No. 20</t>
  </si>
  <si>
    <t>Alambre Cu Esmaltado Amidanel 200°C No. 21</t>
  </si>
  <si>
    <t>Alambre Cu Esmaltado Amidanel 200°C No. 22</t>
  </si>
  <si>
    <t>Alambre Cu Esmaltado Amidanel 200°C No. 23</t>
  </si>
  <si>
    <t>Alambre Cu Esmaltado Amidanel 200°C No. 24</t>
  </si>
  <si>
    <t>Alambre Cu Esmaltado Amidanel 200°C No. 25</t>
  </si>
  <si>
    <t>Alambre Cu Esmaltado Amidanel 200°C No. 26</t>
  </si>
  <si>
    <t>Alambre Cu Esmaltado Amidanel 200°C No. 27</t>
  </si>
  <si>
    <t>Alambre Cu Esmaltado Amidanel 200°C No. 28</t>
  </si>
  <si>
    <t>Alambre Cu Esmaltado Amidanel 200°C No. 29</t>
  </si>
  <si>
    <t>Alambre Cu Esmaltado Amidanel 200°C No. 30</t>
  </si>
  <si>
    <t>Alambre Cu Esmaltado Amidanel 200°C No. 31</t>
  </si>
  <si>
    <t>Alambre Cu Esmaltado Amidanel 200°C No. 32</t>
  </si>
  <si>
    <t>Alambre Cu Esmaltado Amidanel 200°C No. 33</t>
  </si>
  <si>
    <t>Alambre Cu Esmaltado Amidanel 200°C No. 34</t>
  </si>
  <si>
    <t>Alambre Cu Esmaltado Amidanel 200°C No. 35</t>
  </si>
  <si>
    <t>Alambre Cu Esmaltado Amidanel 200°C No. 36</t>
  </si>
  <si>
    <t>Alambre Cu Esmaltado Amidanel 200°C No. 37</t>
  </si>
  <si>
    <t>Alambre Cu Esmaltado Amidanel 200°C No. 38</t>
  </si>
  <si>
    <t>Alambre Cu Esmaltado Amidanel 200°C No. 39</t>
  </si>
  <si>
    <t>Alambre Cu Esmaltado Amidanel 200°C No. 40</t>
  </si>
  <si>
    <t>2 AWG XLPE-TR 15KV 100% P. CINTA (PE)</t>
  </si>
  <si>
    <t>1/0 AWG XLPE-TR 15KV 100% P. CINTA (PE)</t>
  </si>
  <si>
    <t>2/0 AWG XLPE-TR 15KV 100% P. CINTA (PE)</t>
  </si>
  <si>
    <t>2 AWG XLPE-TR 15KV 133% P. CINTA (PE)</t>
  </si>
  <si>
    <t>1/0 AWG XLPE-TR 15KV 133% P. CINTA (PE)</t>
  </si>
  <si>
    <t>2/0 AWG XLPE-TR 15KV 133% P. CINTA (PE)</t>
  </si>
  <si>
    <t>4/0 AWG XLPE-TR 15KV 133% P. CINTA (PE)</t>
  </si>
  <si>
    <t>Cable Cu LSHF 75°C 600V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</si>
</sst>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0%;[Red]\-#,##0.00%"/>
    <numFmt numFmtId="165" formatCode="_-&quot;$&quot;* #,##0_-;\-&quot;$&quot;* #,##0_-;_-&quot;$&quot;* &quot;-&quot;??_-;_-@_-"/>
    <numFmt numFmtId="166" formatCode="_ &quot;$&quot;\ * #,##0.00_ ;_ &quot;$&quot;\ * \-#,##0.00_ ;_ &quot;$&quot;\ * &quot;-&quot;??_ ;_ @_ "/>
    <numFmt numFmtId="167" formatCode="_([$$-240A]\ * #,##0.00_);_([$$-240A]\ * \(#,##0.00\);_([$$-240A]\ * &quot;-&quot;??_);_(@_)"/>
    <numFmt numFmtId="168" formatCode="_(&quot;$&quot;\ * #,##0_);_(&quot;$&quot;\ * \(#,##0\);_(&quot;$&quot;\ * &quot;-&quot;??_);_(@_)"/>
    <numFmt numFmtId="169" formatCode="_ * #,##0.00_ ;_ * \-#,##0.00_ ;_ * &quot;-&quot;??_ ;_ @_ "/>
    <numFmt numFmtId="170" formatCode="_ &quot;$&quot;\ * #,##0_ ;_ &quot;$&quot;\ * \-#,##0_ ;_ &quot;$&quot;\ * &quot;-&quot;??_ ;_ @_ "/>
    <numFmt numFmtId="171" formatCode="_-[$$-240A]* #,##0.00_-;\-[$$-240A]* #,##0.00_-;_-[$$-240A]* &quot;-&quot;??_-;_-@_-"/>
  </numFmts>
  <fonts count="4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abic Typesetting"/>
      <family val="4"/>
    </font>
    <font>
      <sz val="12"/>
      <color theme="1"/>
      <name val="Arabic Typesetting"/>
      <family val="4"/>
    </font>
    <font>
      <sz val="12"/>
      <name val="Arabic Typesetting"/>
      <family val="4"/>
    </font>
    <font>
      <sz val="10"/>
      <name val="Verdana"/>
      <family val="2"/>
    </font>
    <font>
      <sz val="10"/>
      <name val="Arial"/>
      <family val="2"/>
    </font>
    <font>
      <sz val="10"/>
      <name val="Arabic Typesetting"/>
      <family val="4"/>
    </font>
    <font>
      <sz val="14"/>
      <name val="Arabic Typesetting"/>
      <family val="4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sz val="12"/>
      <color theme="0" tint="-0.14999847407452621"/>
      <name val="Arabic Typesetting"/>
      <family val="4"/>
    </font>
    <font>
      <sz val="12"/>
      <color rgb="FFFF0000"/>
      <name val="Arabic Typesetting"/>
      <family val="4"/>
    </font>
    <font>
      <sz val="12"/>
      <color theme="0" tint="-4.9989318521683403E-2"/>
      <name val="Arabic Typesetting"/>
      <family val="4"/>
    </font>
    <font>
      <b/>
      <sz val="10"/>
      <name val="Century Gothic"/>
      <family val="2"/>
    </font>
    <font>
      <b/>
      <sz val="9"/>
      <name val="Century Gothic"/>
      <family val="2"/>
    </font>
    <font>
      <sz val="12"/>
      <color rgb="FFC00000"/>
      <name val="Arabic Typesetting"/>
      <family val="4"/>
    </font>
    <font>
      <sz val="8"/>
      <color theme="1"/>
      <name val="Arial"/>
      <family val="2"/>
    </font>
    <font>
      <sz val="10"/>
      <color rgb="FFFF0000"/>
      <name val="Cambria"/>
      <family val="1"/>
    </font>
    <font>
      <sz val="8"/>
      <color rgb="FFFF0000"/>
      <name val="Cambria"/>
      <family val="1"/>
    </font>
    <font>
      <sz val="8"/>
      <color rgb="FFFF0000"/>
      <name val="Arial"/>
      <family val="2"/>
    </font>
    <font>
      <sz val="8"/>
      <color theme="0" tint="-0.14999847407452621"/>
      <name val="Arial"/>
      <family val="2"/>
    </font>
    <font>
      <sz val="14"/>
      <color theme="0" tint="-0.14999847407452621"/>
      <name val="Arabic Typesetting"/>
      <family val="4"/>
    </font>
    <font>
      <sz val="10"/>
      <color theme="0" tint="-0.14999847407452621"/>
      <name val="Cambria"/>
      <family val="1"/>
    </font>
    <font>
      <sz val="12"/>
      <color theme="1"/>
      <name val="Century Gothic"/>
      <family val="2"/>
    </font>
    <font>
      <sz val="8"/>
      <color theme="0" tint="-0.14999847407452621"/>
      <name val="Arabic Typesetting"/>
      <family val="4"/>
    </font>
    <font>
      <sz val="11"/>
      <color theme="0" tint="-0.14999847407452621"/>
      <name val="Arabic Typesetting"/>
      <family val="4"/>
    </font>
    <font>
      <sz val="8"/>
      <name val="Arial"/>
      <family val="2"/>
    </font>
    <font>
      <sz val="9"/>
      <color theme="1"/>
      <name val="Century Gothic"/>
      <family val="2"/>
    </font>
    <font>
      <b/>
      <sz val="9"/>
      <color theme="1"/>
      <name val="Century Gothic"/>
      <family val="2"/>
    </font>
    <font>
      <sz val="9"/>
      <color theme="0" tint="-0.14999847407452621"/>
      <name val="Century Gothic"/>
      <family val="2"/>
    </font>
    <font>
      <sz val="7"/>
      <color rgb="FFC00000"/>
      <name val="Candara"/>
      <family val="2"/>
    </font>
    <font>
      <b/>
      <sz val="7"/>
      <color rgb="FFC00000"/>
      <name val="Candara"/>
      <family val="2"/>
    </font>
    <font>
      <sz val="8"/>
      <color theme="1"/>
      <name val="Century Gothic"/>
      <family val="2"/>
    </font>
    <font>
      <sz val="8"/>
      <color rgb="FFFF0000"/>
      <name val="Century Gothic"/>
      <family val="2"/>
    </font>
    <font>
      <b/>
      <sz val="8"/>
      <color theme="1"/>
      <name val="Century Gothic"/>
      <family val="2"/>
    </font>
    <font>
      <sz val="9"/>
      <color rgb="FFFF0000"/>
      <name val="Century Gothic"/>
      <family val="2"/>
    </font>
    <font>
      <b/>
      <sz val="9"/>
      <color theme="7" tint="0.39997558519241921"/>
      <name val="Century Gothic"/>
      <family val="2"/>
    </font>
    <font>
      <sz val="8"/>
      <color rgb="FFC00000"/>
      <name val="Century Gothic"/>
      <family val="2"/>
    </font>
    <font>
      <sz val="18"/>
      <color theme="1"/>
      <name val="Arabic Typesetting"/>
      <family val="4"/>
    </font>
    <font>
      <sz val="8"/>
      <color theme="0" tint="-0.14999847407452621"/>
      <name val="Cambria"/>
      <family val="1"/>
    </font>
    <font>
      <sz val="8"/>
      <color theme="0" tint="-0.14999847407452621"/>
      <name val="Century Gothic"/>
      <family val="2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gradientFill degree="90">
        <stop position="0">
          <color theme="0"/>
        </stop>
        <stop position="1">
          <color theme="0" tint="-0.1490218817712943"/>
        </stop>
      </gradientFill>
    </fill>
    <fill>
      <patternFill patternType="solid">
        <fgColor theme="0" tint="-0.14999847407452621"/>
        <bgColor auto="1"/>
      </patternFill>
    </fill>
    <fill>
      <gradientFill degree="90">
        <stop position="0">
          <color theme="0" tint="-0.34900967436750391"/>
        </stop>
        <stop position="0.5">
          <color theme="0" tint="-5.0965910824915313E-2"/>
        </stop>
        <stop position="1">
          <color theme="0" tint="-0.34900967436750391"/>
        </stop>
      </gradientFill>
    </fill>
    <fill>
      <gradientFill degree="90">
        <stop position="0">
          <color rgb="FFFF9900"/>
        </stop>
        <stop position="0.5">
          <color theme="7" tint="0.59999389629810485"/>
        </stop>
        <stop position="1">
          <color rgb="FFFF9900"/>
        </stop>
      </gradientFill>
    </fill>
    <fill>
      <gradientFill degree="90">
        <stop position="0">
          <color theme="0" tint="-0.25098422193060094"/>
        </stop>
        <stop position="0.5">
          <color theme="0" tint="-5.0965910824915313E-2"/>
        </stop>
        <stop position="1">
          <color theme="0" tint="-0.25098422193060094"/>
        </stop>
      </gradient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auto="1"/>
      </patternFill>
    </fill>
    <fill>
      <gradientFill degree="270">
        <stop position="0">
          <color theme="0" tint="-0.1490218817712943"/>
        </stop>
        <stop position="1">
          <color theme="0"/>
        </stop>
      </gradientFill>
    </fill>
    <fill>
      <gradientFill degree="90">
        <stop position="0">
          <color theme="0"/>
        </stop>
        <stop position="1">
          <color theme="0" tint="-5.0965910824915313E-2"/>
        </stop>
      </gradientFill>
    </fill>
    <fill>
      <gradientFill degree="90">
        <stop position="0">
          <color rgb="FF000000"/>
        </stop>
        <stop position="0.5">
          <color rgb="FFFFCC66"/>
        </stop>
        <stop position="1">
          <color rgb="FF000000"/>
        </stop>
      </gradientFill>
    </fill>
    <fill>
      <patternFill patternType="solid">
        <fgColor theme="1"/>
        <bgColor auto="1"/>
      </patternFill>
    </fill>
    <fill>
      <patternFill patternType="solid">
        <fgColor theme="1" tint="0.34998626667073579"/>
        <bgColor indexed="64"/>
      </patternFill>
    </fill>
  </fills>
  <borders count="44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/>
      <bottom style="hair">
        <color theme="0" tint="-0.24994659260841701"/>
      </bottom>
      <diagonal/>
    </border>
    <border>
      <left style="double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double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double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double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double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0" fontId="5" fillId="0" borderId="0"/>
    <xf numFmtId="0" fontId="1" fillId="0" borderId="0"/>
    <xf numFmtId="166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" fillId="0" borderId="0"/>
    <xf numFmtId="0" fontId="5" fillId="0" borderId="0"/>
  </cellStyleXfs>
  <cellXfs count="297">
    <xf numFmtId="0" fontId="0" fillId="0" borderId="0" xfId="0"/>
    <xf numFmtId="0" fontId="3" fillId="4" borderId="0" xfId="0" applyFont="1" applyFill="1" applyBorder="1"/>
    <xf numFmtId="0" fontId="3" fillId="4" borderId="0" xfId="0" applyFont="1" applyFill="1"/>
    <xf numFmtId="0" fontId="0" fillId="4" borderId="0" xfId="0" applyFill="1"/>
    <xf numFmtId="44" fontId="3" fillId="4" borderId="0" xfId="0" applyNumberFormat="1" applyFont="1" applyFill="1"/>
    <xf numFmtId="0" fontId="2" fillId="4" borderId="0" xfId="0" applyFont="1" applyFill="1"/>
    <xf numFmtId="0" fontId="4" fillId="4" borderId="0" xfId="0" applyFont="1" applyFill="1"/>
    <xf numFmtId="0" fontId="8" fillId="4" borderId="0" xfId="0" applyFont="1" applyFill="1"/>
    <xf numFmtId="166" fontId="7" fillId="4" borderId="0" xfId="6" applyFont="1" applyFill="1" applyBorder="1" applyAlignment="1" applyProtection="1">
      <alignment horizontal="left" wrapText="1"/>
      <protection hidden="1"/>
    </xf>
    <xf numFmtId="167" fontId="8" fillId="4" borderId="0" xfId="7" applyNumberFormat="1" applyFont="1" applyFill="1" applyBorder="1" applyAlignment="1">
      <alignment horizontal="center"/>
    </xf>
    <xf numFmtId="0" fontId="11" fillId="4" borderId="0" xfId="0" applyFont="1" applyFill="1"/>
    <xf numFmtId="0" fontId="12" fillId="4" borderId="0" xfId="0" applyFont="1" applyFill="1"/>
    <xf numFmtId="10" fontId="3" fillId="4" borderId="0" xfId="2" applyNumberFormat="1" applyFont="1" applyFill="1"/>
    <xf numFmtId="0" fontId="10" fillId="3" borderId="20" xfId="0" applyFont="1" applyFill="1" applyBorder="1" applyAlignment="1">
      <alignment vertical="center"/>
    </xf>
    <xf numFmtId="165" fontId="10" fillId="3" borderId="21" xfId="1" applyNumberFormat="1" applyFont="1" applyFill="1" applyBorder="1" applyAlignment="1">
      <alignment horizontal="center" vertical="center"/>
    </xf>
    <xf numFmtId="165" fontId="10" fillId="2" borderId="21" xfId="1" applyNumberFormat="1" applyFont="1" applyFill="1" applyBorder="1"/>
    <xf numFmtId="164" fontId="9" fillId="2" borderId="22" xfId="2" applyNumberFormat="1" applyFont="1" applyFill="1" applyBorder="1" applyAlignment="1">
      <alignment horizontal="center" vertical="center"/>
    </xf>
    <xf numFmtId="0" fontId="13" fillId="4" borderId="0" xfId="0" applyFont="1" applyFill="1"/>
    <xf numFmtId="0" fontId="2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3" fillId="0" borderId="24" xfId="0" applyFont="1" applyBorder="1" applyAlignment="1">
      <alignment horizontal="center"/>
    </xf>
    <xf numFmtId="0" fontId="16" fillId="4" borderId="0" xfId="0" applyFont="1" applyFill="1"/>
    <xf numFmtId="44" fontId="18" fillId="4" borderId="0" xfId="1" applyFont="1" applyFill="1" applyBorder="1" applyAlignment="1" applyProtection="1">
      <alignment horizontal="left"/>
      <protection hidden="1"/>
    </xf>
    <xf numFmtId="0" fontId="19" fillId="7" borderId="0" xfId="0" applyFont="1" applyFill="1" applyBorder="1" applyAlignment="1">
      <alignment vertical="center"/>
    </xf>
    <xf numFmtId="166" fontId="21" fillId="4" borderId="0" xfId="6" applyFont="1" applyFill="1" applyBorder="1" applyAlignment="1" applyProtection="1">
      <alignment horizontal="left" wrapText="1"/>
      <protection hidden="1"/>
    </xf>
    <xf numFmtId="0" fontId="23" fillId="4" borderId="0" xfId="0" applyFont="1" applyFill="1" applyBorder="1"/>
    <xf numFmtId="0" fontId="23" fillId="7" borderId="0" xfId="0" applyFont="1" applyFill="1" applyBorder="1"/>
    <xf numFmtId="165" fontId="22" fillId="4" borderId="0" xfId="1" applyNumberFormat="1" applyFont="1" applyFill="1"/>
    <xf numFmtId="10" fontId="24" fillId="4" borderId="0" xfId="2" applyNumberFormat="1" applyFont="1" applyFill="1"/>
    <xf numFmtId="10" fontId="24" fillId="4" borderId="0" xfId="2" applyNumberFormat="1" applyFont="1" applyFill="1" applyAlignment="1">
      <alignment horizontal="center"/>
    </xf>
    <xf numFmtId="44" fontId="12" fillId="4" borderId="0" xfId="1" applyFont="1" applyFill="1"/>
    <xf numFmtId="165" fontId="11" fillId="4" borderId="0" xfId="1" applyNumberFormat="1" applyFont="1" applyFill="1"/>
    <xf numFmtId="0" fontId="20" fillId="4" borderId="0" xfId="0" applyFont="1" applyFill="1" applyBorder="1"/>
    <xf numFmtId="44" fontId="20" fillId="4" borderId="0" xfId="1" applyFont="1" applyFill="1" applyBorder="1"/>
    <xf numFmtId="0" fontId="17" fillId="4" borderId="0" xfId="0" applyFont="1" applyFill="1" applyBorder="1"/>
    <xf numFmtId="0" fontId="11" fillId="4" borderId="0" xfId="0" applyFont="1" applyFill="1" applyProtection="1"/>
    <xf numFmtId="0" fontId="3" fillId="4" borderId="0" xfId="0" applyFont="1" applyFill="1" applyProtection="1"/>
    <xf numFmtId="0" fontId="8" fillId="4" borderId="0" xfId="0" applyFont="1" applyFill="1" applyProtection="1"/>
    <xf numFmtId="0" fontId="3" fillId="4" borderId="0" xfId="0" applyFont="1" applyFill="1" applyBorder="1" applyProtection="1"/>
    <xf numFmtId="0" fontId="26" fillId="4" borderId="0" xfId="0" applyFont="1" applyFill="1" applyBorder="1" applyProtection="1"/>
    <xf numFmtId="0" fontId="25" fillId="4" borderId="0" xfId="0" applyFont="1" applyFill="1" applyProtection="1"/>
    <xf numFmtId="0" fontId="22" fillId="4" borderId="0" xfId="0" applyFont="1" applyFill="1" applyProtection="1"/>
    <xf numFmtId="168" fontId="27" fillId="4" borderId="0" xfId="1" applyNumberFormat="1" applyFont="1" applyFill="1" applyBorder="1"/>
    <xf numFmtId="0" fontId="29" fillId="9" borderId="4" xfId="0" applyFont="1" applyFill="1" applyBorder="1" applyAlignment="1">
      <alignment horizontal="center" vertical="center" wrapText="1"/>
    </xf>
    <xf numFmtId="0" fontId="29" fillId="9" borderId="5" xfId="0" applyFont="1" applyFill="1" applyBorder="1" applyAlignment="1">
      <alignment horizontal="center" vertical="center" wrapText="1"/>
    </xf>
    <xf numFmtId="0" fontId="15" fillId="9" borderId="4" xfId="0" applyFont="1" applyFill="1" applyBorder="1" applyAlignment="1">
      <alignment horizontal="center" vertical="center" wrapText="1"/>
    </xf>
    <xf numFmtId="0" fontId="15" fillId="9" borderId="5" xfId="0" applyFont="1" applyFill="1" applyBorder="1" applyAlignment="1">
      <alignment horizontal="center" vertical="center" wrapText="1"/>
    </xf>
    <xf numFmtId="0" fontId="30" fillId="4" borderId="0" xfId="0" applyFont="1" applyFill="1" applyProtection="1"/>
    <xf numFmtId="0" fontId="28" fillId="0" borderId="10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1" xfId="0" applyFont="1" applyBorder="1" applyAlignment="1">
      <alignment horizontal="center"/>
    </xf>
    <xf numFmtId="10" fontId="29" fillId="4" borderId="0" xfId="2" applyNumberFormat="1" applyFont="1" applyFill="1" applyAlignment="1">
      <alignment horizontal="center" vertical="center"/>
    </xf>
    <xf numFmtId="44" fontId="31" fillId="4" borderId="0" xfId="0" applyNumberFormat="1" applyFont="1" applyFill="1" applyAlignment="1">
      <alignment horizontal="center" vertical="center" wrapText="1"/>
    </xf>
    <xf numFmtId="44" fontId="32" fillId="4" borderId="0" xfId="0" applyNumberFormat="1" applyFont="1" applyFill="1" applyAlignment="1">
      <alignment horizontal="center" vertical="center" wrapText="1"/>
    </xf>
    <xf numFmtId="0" fontId="33" fillId="0" borderId="2" xfId="0" applyFont="1" applyBorder="1"/>
    <xf numFmtId="0" fontId="33" fillId="6" borderId="2" xfId="0" applyFont="1" applyFill="1" applyBorder="1"/>
    <xf numFmtId="0" fontId="33" fillId="2" borderId="2" xfId="0" applyFont="1" applyFill="1" applyBorder="1"/>
    <xf numFmtId="0" fontId="33" fillId="6" borderId="4" xfId="0" applyFont="1" applyFill="1" applyBorder="1"/>
    <xf numFmtId="0" fontId="33" fillId="2" borderId="2" xfId="0" applyFont="1" applyFill="1" applyBorder="1" applyAlignment="1">
      <alignment vertical="center"/>
    </xf>
    <xf numFmtId="0" fontId="33" fillId="3" borderId="2" xfId="0" applyFont="1" applyFill="1" applyBorder="1" applyAlignment="1">
      <alignment vertical="center"/>
    </xf>
    <xf numFmtId="0" fontId="33" fillId="2" borderId="4" xfId="0" applyFont="1" applyFill="1" applyBorder="1" applyAlignment="1">
      <alignment vertical="center"/>
    </xf>
    <xf numFmtId="0" fontId="3" fillId="14" borderId="0" xfId="0" applyFont="1" applyFill="1"/>
    <xf numFmtId="0" fontId="34" fillId="4" borderId="0" xfId="0" applyFont="1" applyFill="1" applyBorder="1" applyAlignment="1" applyProtection="1">
      <alignment vertical="center"/>
    </xf>
    <xf numFmtId="170" fontId="34" fillId="4" borderId="0" xfId="11" applyNumberFormat="1" applyFont="1" applyFill="1" applyBorder="1" applyProtection="1"/>
    <xf numFmtId="171" fontId="34" fillId="4" borderId="0" xfId="0" applyNumberFormat="1" applyFont="1" applyFill="1" applyBorder="1" applyProtection="1"/>
    <xf numFmtId="167" fontId="34" fillId="4" borderId="0" xfId="8" applyNumberFormat="1" applyFont="1" applyFill="1" applyBorder="1" applyAlignment="1" applyProtection="1">
      <alignment horizontal="center"/>
    </xf>
    <xf numFmtId="168" fontId="34" fillId="4" borderId="29" xfId="1" applyNumberFormat="1" applyFont="1" applyFill="1" applyBorder="1"/>
    <xf numFmtId="168" fontId="34" fillId="4" borderId="28" xfId="1" applyNumberFormat="1" applyFont="1" applyFill="1" applyBorder="1"/>
    <xf numFmtId="0" fontId="12" fillId="4" borderId="0" xfId="0" applyFont="1" applyFill="1" applyBorder="1" applyAlignment="1">
      <alignment vertical="center"/>
    </xf>
    <xf numFmtId="0" fontId="12" fillId="4" borderId="0" xfId="0" applyFont="1" applyFill="1" applyBorder="1"/>
    <xf numFmtId="165" fontId="33" fillId="2" borderId="1" xfId="0" applyNumberFormat="1" applyFont="1" applyFill="1" applyBorder="1" applyAlignment="1">
      <alignment vertical="center"/>
    </xf>
    <xf numFmtId="165" fontId="33" fillId="2" borderId="1" xfId="1" applyNumberFormat="1" applyFont="1" applyFill="1" applyBorder="1" applyAlignment="1">
      <alignment horizontal="center" vertical="center"/>
    </xf>
    <xf numFmtId="44" fontId="33" fillId="2" borderId="1" xfId="1" applyFont="1" applyFill="1" applyBorder="1" applyAlignment="1">
      <alignment horizontal="center" vertical="center"/>
    </xf>
    <xf numFmtId="44" fontId="33" fillId="2" borderId="1" xfId="1" applyFont="1" applyFill="1" applyBorder="1" applyAlignment="1" applyProtection="1">
      <alignment horizontal="center" vertical="center"/>
      <protection locked="0"/>
    </xf>
    <xf numFmtId="10" fontId="33" fillId="2" borderId="1" xfId="2" applyNumberFormat="1" applyFont="1" applyFill="1" applyBorder="1" applyAlignment="1">
      <alignment horizontal="center" vertical="center"/>
    </xf>
    <xf numFmtId="165" fontId="33" fillId="0" borderId="1" xfId="1" applyNumberFormat="1" applyFont="1" applyBorder="1"/>
    <xf numFmtId="164" fontId="35" fillId="2" borderId="3" xfId="2" applyNumberFormat="1" applyFont="1" applyFill="1" applyBorder="1" applyAlignment="1">
      <alignment horizontal="center" vertical="center"/>
    </xf>
    <xf numFmtId="0" fontId="33" fillId="6" borderId="2" xfId="0" applyFont="1" applyFill="1" applyBorder="1" applyAlignment="1">
      <alignment vertical="center"/>
    </xf>
    <xf numFmtId="165" fontId="33" fillId="6" borderId="1" xfId="0" applyNumberFormat="1" applyFont="1" applyFill="1" applyBorder="1" applyAlignment="1">
      <alignment vertical="center"/>
    </xf>
    <xf numFmtId="165" fontId="33" fillId="6" borderId="1" xfId="1" applyNumberFormat="1" applyFont="1" applyFill="1" applyBorder="1" applyAlignment="1">
      <alignment horizontal="center" vertical="center"/>
    </xf>
    <xf numFmtId="44" fontId="33" fillId="6" borderId="1" xfId="1" applyFont="1" applyFill="1" applyBorder="1" applyAlignment="1">
      <alignment horizontal="center" vertical="center"/>
    </xf>
    <xf numFmtId="44" fontId="33" fillId="6" borderId="1" xfId="1" applyFont="1" applyFill="1" applyBorder="1" applyAlignment="1" applyProtection="1">
      <alignment horizontal="center" vertical="center"/>
      <protection locked="0"/>
    </xf>
    <xf numFmtId="10" fontId="33" fillId="6" borderId="1" xfId="2" applyNumberFormat="1" applyFont="1" applyFill="1" applyBorder="1" applyAlignment="1">
      <alignment horizontal="center" vertical="center"/>
    </xf>
    <xf numFmtId="165" fontId="33" fillId="6" borderId="1" xfId="1" applyNumberFormat="1" applyFont="1" applyFill="1" applyBorder="1"/>
    <xf numFmtId="164" fontId="35" fillId="6" borderId="3" xfId="2" applyNumberFormat="1" applyFont="1" applyFill="1" applyBorder="1" applyAlignment="1">
      <alignment horizontal="center" vertical="center"/>
    </xf>
    <xf numFmtId="10" fontId="33" fillId="12" borderId="1" xfId="2" applyNumberFormat="1" applyFont="1" applyFill="1" applyBorder="1" applyAlignment="1">
      <alignment horizontal="center" vertical="center"/>
    </xf>
    <xf numFmtId="165" fontId="33" fillId="2" borderId="1" xfId="1" applyNumberFormat="1" applyFont="1" applyFill="1" applyBorder="1"/>
    <xf numFmtId="165" fontId="33" fillId="2" borderId="5" xfId="0" applyNumberFormat="1" applyFont="1" applyFill="1" applyBorder="1" applyAlignment="1">
      <alignment vertical="center"/>
    </xf>
    <xf numFmtId="165" fontId="33" fillId="2" borderId="5" xfId="1" applyNumberFormat="1" applyFont="1" applyFill="1" applyBorder="1" applyAlignment="1">
      <alignment horizontal="center" vertical="center"/>
    </xf>
    <xf numFmtId="44" fontId="33" fillId="2" borderId="5" xfId="1" applyFont="1" applyFill="1" applyBorder="1" applyAlignment="1">
      <alignment horizontal="center" vertical="center"/>
    </xf>
    <xf numFmtId="44" fontId="33" fillId="2" borderId="5" xfId="1" applyFont="1" applyFill="1" applyBorder="1" applyAlignment="1" applyProtection="1">
      <alignment horizontal="center" vertical="center"/>
      <protection locked="0"/>
    </xf>
    <xf numFmtId="10" fontId="33" fillId="2" borderId="5" xfId="2" applyNumberFormat="1" applyFont="1" applyFill="1" applyBorder="1" applyAlignment="1">
      <alignment horizontal="center" vertical="center"/>
    </xf>
    <xf numFmtId="165" fontId="33" fillId="2" borderId="5" xfId="1" applyNumberFormat="1" applyFont="1" applyFill="1" applyBorder="1"/>
    <xf numFmtId="164" fontId="35" fillId="2" borderId="6" xfId="2" applyNumberFormat="1" applyFont="1" applyFill="1" applyBorder="1" applyAlignment="1">
      <alignment horizontal="center" vertical="center"/>
    </xf>
    <xf numFmtId="0" fontId="33" fillId="6" borderId="4" xfId="0" applyFont="1" applyFill="1" applyBorder="1" applyAlignment="1">
      <alignment vertical="center"/>
    </xf>
    <xf numFmtId="165" fontId="33" fillId="6" borderId="5" xfId="0" applyNumberFormat="1" applyFont="1" applyFill="1" applyBorder="1" applyAlignment="1">
      <alignment vertical="center"/>
    </xf>
    <xf numFmtId="165" fontId="33" fillId="6" borderId="5" xfId="1" applyNumberFormat="1" applyFont="1" applyFill="1" applyBorder="1" applyAlignment="1">
      <alignment horizontal="center" vertical="center"/>
    </xf>
    <xf numFmtId="44" fontId="33" fillId="6" borderId="5" xfId="1" applyFont="1" applyFill="1" applyBorder="1" applyAlignment="1">
      <alignment horizontal="center" vertical="center"/>
    </xf>
    <xf numFmtId="44" fontId="33" fillId="6" borderId="5" xfId="1" applyFont="1" applyFill="1" applyBorder="1" applyAlignment="1" applyProtection="1">
      <alignment horizontal="center" vertical="center"/>
      <protection locked="0"/>
    </xf>
    <xf numFmtId="10" fontId="33" fillId="6" borderId="5" xfId="2" applyNumberFormat="1" applyFont="1" applyFill="1" applyBorder="1" applyAlignment="1">
      <alignment horizontal="center" vertical="center"/>
    </xf>
    <xf numFmtId="165" fontId="33" fillId="6" borderId="5" xfId="1" applyNumberFormat="1" applyFont="1" applyFill="1" applyBorder="1"/>
    <xf numFmtId="164" fontId="35" fillId="6" borderId="6" xfId="2" applyNumberFormat="1" applyFont="1" applyFill="1" applyBorder="1" applyAlignment="1">
      <alignment horizontal="center" vertical="center"/>
    </xf>
    <xf numFmtId="165" fontId="33" fillId="0" borderId="5" xfId="1" applyNumberFormat="1" applyFont="1" applyBorder="1"/>
    <xf numFmtId="166" fontId="33" fillId="5" borderId="2" xfId="3" applyNumberFormat="1" applyFont="1" applyFill="1" applyBorder="1" applyAlignment="1" applyProtection="1">
      <alignment horizontal="left"/>
      <protection hidden="1"/>
    </xf>
    <xf numFmtId="166" fontId="33" fillId="6" borderId="2" xfId="3" applyNumberFormat="1" applyFont="1" applyFill="1" applyBorder="1" applyAlignment="1" applyProtection="1">
      <alignment horizontal="left"/>
      <protection hidden="1"/>
    </xf>
    <xf numFmtId="166" fontId="33" fillId="14" borderId="17" xfId="3" applyNumberFormat="1" applyFont="1" applyFill="1" applyBorder="1" applyAlignment="1" applyProtection="1">
      <alignment horizontal="left"/>
      <protection hidden="1"/>
    </xf>
    <xf numFmtId="165" fontId="33" fillId="14" borderId="18" xfId="0" applyNumberFormat="1" applyFont="1" applyFill="1" applyBorder="1" applyAlignment="1">
      <alignment vertical="center"/>
    </xf>
    <xf numFmtId="165" fontId="33" fillId="14" borderId="18" xfId="1" applyNumberFormat="1" applyFont="1" applyFill="1" applyBorder="1" applyAlignment="1">
      <alignment horizontal="center" vertical="center"/>
    </xf>
    <xf numFmtId="44" fontId="33" fillId="14" borderId="18" xfId="1" applyFont="1" applyFill="1" applyBorder="1" applyAlignment="1">
      <alignment horizontal="center" vertical="center"/>
    </xf>
    <xf numFmtId="44" fontId="33" fillId="14" borderId="18" xfId="1" applyFont="1" applyFill="1" applyBorder="1" applyAlignment="1" applyProtection="1">
      <alignment horizontal="center" vertical="center"/>
      <protection locked="0"/>
    </xf>
    <xf numFmtId="10" fontId="33" fillId="14" borderId="18" xfId="2" applyNumberFormat="1" applyFont="1" applyFill="1" applyBorder="1" applyAlignment="1">
      <alignment horizontal="center" vertical="center"/>
    </xf>
    <xf numFmtId="165" fontId="33" fillId="14" borderId="18" xfId="1" applyNumberFormat="1" applyFont="1" applyFill="1" applyBorder="1"/>
    <xf numFmtId="164" fontId="35" fillId="14" borderId="19" xfId="2" applyNumberFormat="1" applyFont="1" applyFill="1" applyBorder="1" applyAlignment="1">
      <alignment horizontal="center" vertical="center"/>
    </xf>
    <xf numFmtId="166" fontId="33" fillId="2" borderId="30" xfId="3" applyNumberFormat="1" applyFont="1" applyFill="1" applyBorder="1" applyAlignment="1" applyProtection="1">
      <alignment horizontal="left"/>
      <protection hidden="1"/>
    </xf>
    <xf numFmtId="165" fontId="33" fillId="2" borderId="31" xfId="0" applyNumberFormat="1" applyFont="1" applyFill="1" applyBorder="1" applyAlignment="1">
      <alignment vertical="center"/>
    </xf>
    <xf numFmtId="165" fontId="33" fillId="2" borderId="31" xfId="1" applyNumberFormat="1" applyFont="1" applyFill="1" applyBorder="1" applyAlignment="1">
      <alignment horizontal="center" vertical="center"/>
    </xf>
    <xf numFmtId="44" fontId="33" fillId="2" borderId="31" xfId="1" applyFont="1" applyFill="1" applyBorder="1" applyAlignment="1">
      <alignment horizontal="center" vertical="center"/>
    </xf>
    <xf numFmtId="44" fontId="33" fillId="2" borderId="31" xfId="1" applyFont="1" applyFill="1" applyBorder="1" applyAlignment="1" applyProtection="1">
      <alignment horizontal="center" vertical="center"/>
      <protection locked="0"/>
    </xf>
    <xf numFmtId="10" fontId="33" fillId="2" borderId="31" xfId="2" applyNumberFormat="1" applyFont="1" applyFill="1" applyBorder="1" applyAlignment="1">
      <alignment horizontal="center" vertical="center"/>
    </xf>
    <xf numFmtId="165" fontId="33" fillId="2" borderId="31" xfId="1" applyNumberFormat="1" applyFont="1" applyFill="1" applyBorder="1"/>
    <xf numFmtId="164" fontId="35" fillId="2" borderId="32" xfId="2" applyNumberFormat="1" applyFont="1" applyFill="1" applyBorder="1" applyAlignment="1">
      <alignment horizontal="center" vertical="center"/>
    </xf>
    <xf numFmtId="166" fontId="33" fillId="13" borderId="2" xfId="3" applyNumberFormat="1" applyFont="1" applyFill="1" applyBorder="1" applyAlignment="1" applyProtection="1">
      <alignment horizontal="left"/>
      <protection hidden="1"/>
    </xf>
    <xf numFmtId="165" fontId="33" fillId="13" borderId="1" xfId="0" applyNumberFormat="1" applyFont="1" applyFill="1" applyBorder="1" applyAlignment="1">
      <alignment vertical="center"/>
    </xf>
    <xf numFmtId="165" fontId="33" fillId="13" borderId="1" xfId="1" applyNumberFormat="1" applyFont="1" applyFill="1" applyBorder="1" applyAlignment="1">
      <alignment horizontal="center" vertical="center"/>
    </xf>
    <xf numFmtId="44" fontId="33" fillId="13" borderId="1" xfId="1" applyFont="1" applyFill="1" applyBorder="1" applyAlignment="1">
      <alignment horizontal="center" vertical="center"/>
    </xf>
    <xf numFmtId="44" fontId="33" fillId="13" borderId="1" xfId="1" applyFont="1" applyFill="1" applyBorder="1" applyAlignment="1" applyProtection="1">
      <alignment horizontal="center" vertical="center"/>
      <protection locked="0"/>
    </xf>
    <xf numFmtId="10" fontId="33" fillId="13" borderId="1" xfId="2" applyNumberFormat="1" applyFont="1" applyFill="1" applyBorder="1" applyAlignment="1">
      <alignment horizontal="center" vertical="center"/>
    </xf>
    <xf numFmtId="165" fontId="33" fillId="13" borderId="1" xfId="1" applyNumberFormat="1" applyFont="1" applyFill="1" applyBorder="1"/>
    <xf numFmtId="164" fontId="35" fillId="13" borderId="3" xfId="2" applyNumberFormat="1" applyFont="1" applyFill="1" applyBorder="1" applyAlignment="1">
      <alignment horizontal="center" vertical="center"/>
    </xf>
    <xf numFmtId="166" fontId="33" fillId="12" borderId="2" xfId="3" applyNumberFormat="1" applyFont="1" applyFill="1" applyBorder="1" applyAlignment="1" applyProtection="1">
      <alignment horizontal="left"/>
      <protection hidden="1"/>
    </xf>
    <xf numFmtId="165" fontId="33" fillId="12" borderId="1" xfId="0" applyNumberFormat="1" applyFont="1" applyFill="1" applyBorder="1" applyAlignment="1">
      <alignment vertical="center"/>
    </xf>
    <xf numFmtId="165" fontId="33" fillId="12" borderId="1" xfId="1" applyNumberFormat="1" applyFont="1" applyFill="1" applyBorder="1" applyAlignment="1">
      <alignment horizontal="center" vertical="center"/>
    </xf>
    <xf numFmtId="44" fontId="33" fillId="12" borderId="1" xfId="1" applyFont="1" applyFill="1" applyBorder="1" applyAlignment="1">
      <alignment horizontal="center" vertical="center"/>
    </xf>
    <xf numFmtId="44" fontId="33" fillId="12" borderId="1" xfId="1" applyFont="1" applyFill="1" applyBorder="1" applyAlignment="1" applyProtection="1">
      <alignment horizontal="center" vertical="center"/>
      <protection locked="0"/>
    </xf>
    <xf numFmtId="165" fontId="33" fillId="12" borderId="1" xfId="1" applyNumberFormat="1" applyFont="1" applyFill="1" applyBorder="1"/>
    <xf numFmtId="164" fontId="35" fillId="12" borderId="3" xfId="2" applyNumberFormat="1" applyFont="1" applyFill="1" applyBorder="1" applyAlignment="1">
      <alignment horizontal="center" vertical="center"/>
    </xf>
    <xf numFmtId="166" fontId="33" fillId="2" borderId="2" xfId="3" applyNumberFormat="1" applyFont="1" applyFill="1" applyBorder="1" applyAlignment="1" applyProtection="1">
      <alignment horizontal="left"/>
      <protection hidden="1"/>
    </xf>
    <xf numFmtId="166" fontId="33" fillId="13" borderId="4" xfId="3" applyNumberFormat="1" applyFont="1" applyFill="1" applyBorder="1" applyAlignment="1" applyProtection="1">
      <alignment horizontal="left"/>
      <protection hidden="1"/>
    </xf>
    <xf numFmtId="165" fontId="33" fillId="13" borderId="5" xfId="0" applyNumberFormat="1" applyFont="1" applyFill="1" applyBorder="1" applyAlignment="1">
      <alignment vertical="center"/>
    </xf>
    <xf numFmtId="165" fontId="33" fillId="13" borderId="5" xfId="1" applyNumberFormat="1" applyFont="1" applyFill="1" applyBorder="1" applyAlignment="1">
      <alignment horizontal="center" vertical="center"/>
    </xf>
    <xf numFmtId="44" fontId="33" fillId="13" borderId="5" xfId="1" applyFont="1" applyFill="1" applyBorder="1" applyAlignment="1">
      <alignment horizontal="center" vertical="center"/>
    </xf>
    <xf numFmtId="44" fontId="33" fillId="13" borderId="5" xfId="1" applyFont="1" applyFill="1" applyBorder="1" applyAlignment="1" applyProtection="1">
      <alignment horizontal="center" vertical="center"/>
      <protection locked="0"/>
    </xf>
    <xf numFmtId="10" fontId="33" fillId="13" borderId="5" xfId="2" applyNumberFormat="1" applyFont="1" applyFill="1" applyBorder="1" applyAlignment="1">
      <alignment horizontal="center" vertical="center"/>
    </xf>
    <xf numFmtId="165" fontId="33" fillId="13" borderId="5" xfId="1" applyNumberFormat="1" applyFont="1" applyFill="1" applyBorder="1"/>
    <xf numFmtId="164" fontId="35" fillId="13" borderId="6" xfId="2" applyNumberFormat="1" applyFont="1" applyFill="1" applyBorder="1" applyAlignment="1">
      <alignment horizontal="center" vertical="center"/>
    </xf>
    <xf numFmtId="10" fontId="35" fillId="4" borderId="0" xfId="2" applyNumberFormat="1" applyFont="1" applyFill="1" applyAlignment="1">
      <alignment horizontal="center" vertical="center"/>
    </xf>
    <xf numFmtId="165" fontId="33" fillId="3" borderId="1" xfId="1" applyNumberFormat="1" applyFont="1" applyFill="1" applyBorder="1" applyAlignment="1">
      <alignment horizontal="center" vertical="center"/>
    </xf>
    <xf numFmtId="44" fontId="33" fillId="3" borderId="1" xfId="1" applyFont="1" applyFill="1" applyBorder="1" applyAlignment="1">
      <alignment horizontal="center" vertical="center"/>
    </xf>
    <xf numFmtId="44" fontId="33" fillId="3" borderId="1" xfId="1" applyFont="1" applyFill="1" applyBorder="1" applyAlignment="1" applyProtection="1">
      <alignment horizontal="center" vertical="center"/>
      <protection locked="0"/>
    </xf>
    <xf numFmtId="10" fontId="33" fillId="3" borderId="1" xfId="2" applyNumberFormat="1" applyFont="1" applyFill="1" applyBorder="1" applyAlignment="1">
      <alignment horizontal="center" vertical="center"/>
    </xf>
    <xf numFmtId="165" fontId="33" fillId="3" borderId="1" xfId="1" applyNumberFormat="1" applyFont="1" applyFill="1" applyBorder="1"/>
    <xf numFmtId="164" fontId="35" fillId="3" borderId="3" xfId="2" applyNumberFormat="1" applyFont="1" applyFill="1" applyBorder="1" applyAlignment="1">
      <alignment horizontal="center" vertical="center"/>
    </xf>
    <xf numFmtId="0" fontId="33" fillId="2" borderId="17" xfId="0" applyFont="1" applyFill="1" applyBorder="1" applyAlignment="1">
      <alignment vertical="center"/>
    </xf>
    <xf numFmtId="165" fontId="33" fillId="2" borderId="18" xfId="1" applyNumberFormat="1" applyFont="1" applyFill="1" applyBorder="1" applyAlignment="1">
      <alignment horizontal="center" vertical="center"/>
    </xf>
    <xf numFmtId="44" fontId="33" fillId="2" borderId="18" xfId="1" applyFont="1" applyFill="1" applyBorder="1" applyAlignment="1">
      <alignment horizontal="center" vertical="center"/>
    </xf>
    <xf numFmtId="44" fontId="33" fillId="2" borderId="18" xfId="1" applyFont="1" applyFill="1" applyBorder="1" applyAlignment="1" applyProtection="1">
      <alignment horizontal="center" vertical="center"/>
      <protection locked="0"/>
    </xf>
    <xf numFmtId="10" fontId="33" fillId="2" borderId="18" xfId="2" applyNumberFormat="1" applyFont="1" applyFill="1" applyBorder="1" applyAlignment="1">
      <alignment horizontal="center" vertical="center"/>
    </xf>
    <xf numFmtId="165" fontId="33" fillId="0" borderId="18" xfId="1" applyNumberFormat="1" applyFont="1" applyBorder="1"/>
    <xf numFmtId="164" fontId="35" fillId="2" borderId="19" xfId="2" applyNumberFormat="1" applyFont="1" applyFill="1" applyBorder="1" applyAlignment="1">
      <alignment horizontal="center" vertical="center"/>
    </xf>
    <xf numFmtId="0" fontId="30" fillId="4" borderId="0" xfId="0" applyFont="1" applyFill="1"/>
    <xf numFmtId="44" fontId="33" fillId="6" borderId="1" xfId="1" applyNumberFormat="1" applyFont="1" applyFill="1" applyBorder="1" applyProtection="1"/>
    <xf numFmtId="44" fontId="33" fillId="0" borderId="1" xfId="1" applyNumberFormat="1" applyFont="1" applyBorder="1" applyProtection="1"/>
    <xf numFmtId="44" fontId="33" fillId="2" borderId="1" xfId="1" applyNumberFormat="1" applyFont="1" applyFill="1" applyBorder="1" applyProtection="1"/>
    <xf numFmtId="44" fontId="33" fillId="0" borderId="5" xfId="1" applyNumberFormat="1" applyFont="1" applyBorder="1" applyProtection="1"/>
    <xf numFmtId="44" fontId="33" fillId="2" borderId="1" xfId="1" applyNumberFormat="1" applyFont="1" applyFill="1" applyBorder="1"/>
    <xf numFmtId="0" fontId="28" fillId="0" borderId="10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1" xfId="0" applyFont="1" applyBorder="1" applyAlignment="1">
      <alignment horizontal="center"/>
    </xf>
    <xf numFmtId="0" fontId="11" fillId="4" borderId="0" xfId="0" applyFont="1" applyFill="1" applyBorder="1" applyProtection="1"/>
    <xf numFmtId="0" fontId="3" fillId="0" borderId="10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3" fillId="6" borderId="34" xfId="0" applyFont="1" applyFill="1" applyBorder="1" applyAlignment="1">
      <alignment vertical="center"/>
    </xf>
    <xf numFmtId="165" fontId="33" fillId="6" borderId="33" xfId="0" applyNumberFormat="1" applyFont="1" applyFill="1" applyBorder="1" applyAlignment="1">
      <alignment vertical="center"/>
    </xf>
    <xf numFmtId="165" fontId="33" fillId="6" borderId="33" xfId="1" applyNumberFormat="1" applyFont="1" applyFill="1" applyBorder="1" applyAlignment="1">
      <alignment horizontal="center" vertical="center"/>
    </xf>
    <xf numFmtId="44" fontId="33" fillId="6" borderId="33" xfId="1" applyFont="1" applyFill="1" applyBorder="1" applyAlignment="1">
      <alignment horizontal="center" vertical="center"/>
    </xf>
    <xf numFmtId="44" fontId="33" fillId="6" borderId="33" xfId="1" applyFont="1" applyFill="1" applyBorder="1" applyAlignment="1" applyProtection="1">
      <alignment horizontal="center" vertical="center"/>
      <protection locked="0"/>
    </xf>
    <xf numFmtId="10" fontId="33" fillId="6" borderId="33" xfId="2" applyNumberFormat="1" applyFont="1" applyFill="1" applyBorder="1" applyAlignment="1">
      <alignment horizontal="center" vertical="center"/>
    </xf>
    <xf numFmtId="165" fontId="33" fillId="6" borderId="33" xfId="1" applyNumberFormat="1" applyFont="1" applyFill="1" applyBorder="1"/>
    <xf numFmtId="164" fontId="35" fillId="6" borderId="35" xfId="2" applyNumberFormat="1" applyFont="1" applyFill="1" applyBorder="1" applyAlignment="1">
      <alignment horizontal="center" vertical="center"/>
    </xf>
    <xf numFmtId="0" fontId="33" fillId="2" borderId="30" xfId="0" applyFont="1" applyFill="1" applyBorder="1" applyAlignment="1">
      <alignment vertical="center"/>
    </xf>
    <xf numFmtId="165" fontId="33" fillId="0" borderId="31" xfId="1" applyNumberFormat="1" applyFont="1" applyBorder="1"/>
    <xf numFmtId="0" fontId="33" fillId="2" borderId="34" xfId="0" applyFont="1" applyFill="1" applyBorder="1" applyAlignment="1">
      <alignment vertical="center"/>
    </xf>
    <xf numFmtId="165" fontId="33" fillId="2" borderId="33" xfId="0" applyNumberFormat="1" applyFont="1" applyFill="1" applyBorder="1" applyAlignment="1">
      <alignment vertical="center"/>
    </xf>
    <xf numFmtId="165" fontId="33" fillId="2" borderId="33" xfId="1" applyNumberFormat="1" applyFont="1" applyFill="1" applyBorder="1" applyAlignment="1">
      <alignment horizontal="center" vertical="center"/>
    </xf>
    <xf numFmtId="44" fontId="33" fillId="2" borderId="33" xfId="1" applyFont="1" applyFill="1" applyBorder="1" applyAlignment="1">
      <alignment horizontal="center" vertical="center"/>
    </xf>
    <xf numFmtId="44" fontId="33" fillId="2" borderId="33" xfId="1" applyFont="1" applyFill="1" applyBorder="1" applyAlignment="1" applyProtection="1">
      <alignment horizontal="center" vertical="center"/>
      <protection locked="0"/>
    </xf>
    <xf numFmtId="10" fontId="33" fillId="2" borderId="33" xfId="2" applyNumberFormat="1" applyFont="1" applyFill="1" applyBorder="1" applyAlignment="1">
      <alignment horizontal="center" vertical="center"/>
    </xf>
    <xf numFmtId="165" fontId="33" fillId="0" borderId="33" xfId="1" applyNumberFormat="1" applyFont="1" applyBorder="1"/>
    <xf numFmtId="164" fontId="35" fillId="2" borderId="35" xfId="2" applyNumberFormat="1" applyFont="1" applyFill="1" applyBorder="1" applyAlignment="1">
      <alignment horizontal="center" vertical="center"/>
    </xf>
    <xf numFmtId="0" fontId="33" fillId="6" borderId="30" xfId="0" applyFont="1" applyFill="1" applyBorder="1" applyAlignment="1">
      <alignment vertical="center"/>
    </xf>
    <xf numFmtId="165" fontId="33" fillId="6" borderId="31" xfId="0" applyNumberFormat="1" applyFont="1" applyFill="1" applyBorder="1" applyAlignment="1">
      <alignment vertical="center"/>
    </xf>
    <xf numFmtId="165" fontId="33" fillId="6" borderId="31" xfId="1" applyNumberFormat="1" applyFont="1" applyFill="1" applyBorder="1" applyAlignment="1">
      <alignment horizontal="center" vertical="center"/>
    </xf>
    <xf numFmtId="44" fontId="33" fillId="6" borderId="31" xfId="1" applyFont="1" applyFill="1" applyBorder="1" applyAlignment="1">
      <alignment horizontal="center" vertical="center"/>
    </xf>
    <xf numFmtId="44" fontId="33" fillId="6" borderId="31" xfId="1" applyFont="1" applyFill="1" applyBorder="1" applyAlignment="1" applyProtection="1">
      <alignment horizontal="center" vertical="center"/>
      <protection locked="0"/>
    </xf>
    <xf numFmtId="10" fontId="33" fillId="6" borderId="31" xfId="2" applyNumberFormat="1" applyFont="1" applyFill="1" applyBorder="1" applyAlignment="1">
      <alignment horizontal="center" vertical="center"/>
    </xf>
    <xf numFmtId="165" fontId="33" fillId="6" borderId="31" xfId="1" applyNumberFormat="1" applyFont="1" applyFill="1" applyBorder="1"/>
    <xf numFmtId="164" fontId="35" fillId="6" borderId="32" xfId="2" applyNumberFormat="1" applyFont="1" applyFill="1" applyBorder="1" applyAlignment="1">
      <alignment horizontal="center" vertical="center"/>
    </xf>
    <xf numFmtId="165" fontId="33" fillId="2" borderId="33" xfId="1" applyNumberFormat="1" applyFont="1" applyFill="1" applyBorder="1"/>
    <xf numFmtId="0" fontId="15" fillId="8" borderId="33" xfId="4" applyFont="1" applyFill="1" applyBorder="1" applyAlignment="1">
      <alignment horizontal="center" vertical="center" wrapText="1"/>
    </xf>
    <xf numFmtId="0" fontId="29" fillId="8" borderId="37" xfId="4" applyFont="1" applyFill="1" applyBorder="1" applyAlignment="1">
      <alignment horizontal="center" vertical="center" wrapText="1"/>
    </xf>
    <xf numFmtId="0" fontId="29" fillId="8" borderId="38" xfId="4" applyFont="1" applyFill="1" applyBorder="1" applyAlignment="1">
      <alignment horizontal="center" vertical="center" wrapText="1"/>
    </xf>
    <xf numFmtId="0" fontId="29" fillId="8" borderId="33" xfId="4" applyFont="1" applyFill="1" applyBorder="1" applyAlignment="1">
      <alignment horizontal="center" vertical="center" wrapText="1"/>
    </xf>
    <xf numFmtId="0" fontId="29" fillId="8" borderId="35" xfId="4" applyFont="1" applyFill="1" applyBorder="1" applyAlignment="1">
      <alignment horizontal="center" vertical="center" wrapText="1"/>
    </xf>
    <xf numFmtId="0" fontId="29" fillId="9" borderId="21" xfId="0" applyFont="1" applyFill="1" applyBorder="1" applyAlignment="1">
      <alignment horizontal="center" vertical="center" wrapText="1"/>
    </xf>
    <xf numFmtId="0" fontId="29" fillId="9" borderId="22" xfId="0" applyFont="1" applyFill="1" applyBorder="1" applyAlignment="1">
      <alignment horizontal="center" vertical="center" wrapText="1"/>
    </xf>
    <xf numFmtId="0" fontId="15" fillId="9" borderId="21" xfId="0" applyFont="1" applyFill="1" applyBorder="1" applyAlignment="1">
      <alignment horizontal="center" vertical="center" wrapText="1"/>
    </xf>
    <xf numFmtId="0" fontId="15" fillId="8" borderId="35" xfId="4" applyFont="1" applyFill="1" applyBorder="1" applyAlignment="1">
      <alignment horizontal="center" vertical="center" wrapText="1"/>
    </xf>
    <xf numFmtId="0" fontId="15" fillId="9" borderId="22" xfId="0" applyFont="1" applyFill="1" applyBorder="1" applyAlignment="1">
      <alignment horizontal="center" vertical="center" wrapText="1"/>
    </xf>
    <xf numFmtId="165" fontId="33" fillId="3" borderId="31" xfId="1" applyNumberFormat="1" applyFont="1" applyFill="1" applyBorder="1"/>
    <xf numFmtId="164" fontId="35" fillId="3" borderId="32" xfId="2" applyNumberFormat="1" applyFont="1" applyFill="1" applyBorder="1" applyAlignment="1">
      <alignment horizontal="center" vertical="center"/>
    </xf>
    <xf numFmtId="165" fontId="33" fillId="3" borderId="31" xfId="1" applyNumberFormat="1" applyFont="1" applyFill="1" applyBorder="1" applyAlignment="1">
      <alignment horizontal="center" vertical="center"/>
    </xf>
    <xf numFmtId="44" fontId="33" fillId="3" borderId="31" xfId="1" applyFont="1" applyFill="1" applyBorder="1" applyAlignment="1">
      <alignment horizontal="center" vertical="center"/>
    </xf>
    <xf numFmtId="0" fontId="15" fillId="8" borderId="33" xfId="4" applyFont="1" applyFill="1" applyBorder="1" applyAlignment="1">
      <alignment horizontal="center" vertical="center" wrapText="1"/>
    </xf>
    <xf numFmtId="44" fontId="34" fillId="4" borderId="0" xfId="1" applyFont="1" applyFill="1" applyBorder="1" applyAlignment="1">
      <alignment horizontal="right" vertical="top" shrinkToFit="1"/>
    </xf>
    <xf numFmtId="0" fontId="12" fillId="4" borderId="0" xfId="0" applyFont="1" applyFill="1" applyProtection="1"/>
    <xf numFmtId="0" fontId="36" fillId="4" borderId="0" xfId="0" applyFont="1" applyFill="1"/>
    <xf numFmtId="0" fontId="36" fillId="4" borderId="0" xfId="0" applyFont="1" applyFill="1" applyProtection="1"/>
    <xf numFmtId="10" fontId="37" fillId="17" borderId="39" xfId="2" applyNumberFormat="1" applyFont="1" applyFill="1" applyBorder="1" applyAlignment="1" applyProtection="1">
      <alignment horizontal="center" vertical="center"/>
      <protection locked="0"/>
    </xf>
    <xf numFmtId="10" fontId="37" fillId="17" borderId="43" xfId="2" applyNumberFormat="1" applyFont="1" applyFill="1" applyBorder="1" applyAlignment="1" applyProtection="1">
      <alignment horizontal="center" vertical="center"/>
      <protection locked="0"/>
    </xf>
    <xf numFmtId="10" fontId="37" fillId="17" borderId="40" xfId="2" applyNumberFormat="1" applyFont="1" applyFill="1" applyBorder="1" applyAlignment="1" applyProtection="1">
      <alignment horizontal="center" vertical="center"/>
      <protection hidden="1"/>
    </xf>
    <xf numFmtId="0" fontId="37" fillId="17" borderId="39" xfId="9" applyNumberFormat="1" applyFont="1" applyFill="1" applyBorder="1" applyAlignment="1" applyProtection="1">
      <alignment horizontal="center" vertical="center"/>
      <protection locked="0"/>
    </xf>
    <xf numFmtId="10" fontId="37" fillId="17" borderId="40" xfId="2" applyNumberFormat="1" applyFont="1" applyFill="1" applyBorder="1" applyAlignment="1" applyProtection="1">
      <alignment horizontal="center" vertical="center"/>
      <protection locked="0"/>
    </xf>
    <xf numFmtId="0" fontId="38" fillId="4" borderId="0" xfId="0" applyFont="1" applyFill="1" applyBorder="1" applyProtection="1"/>
    <xf numFmtId="170" fontId="38" fillId="4" borderId="0" xfId="12" applyNumberFormat="1" applyFont="1" applyFill="1" applyBorder="1" applyProtection="1"/>
    <xf numFmtId="0" fontId="16" fillId="4" borderId="0" xfId="0" applyFont="1" applyFill="1" applyBorder="1"/>
    <xf numFmtId="168" fontId="38" fillId="4" borderId="0" xfId="1" applyNumberFormat="1" applyFont="1" applyFill="1" applyBorder="1" applyProtection="1"/>
    <xf numFmtId="165" fontId="38" fillId="4" borderId="0" xfId="1" applyNumberFormat="1" applyFont="1" applyFill="1" applyBorder="1" applyProtection="1"/>
    <xf numFmtId="0" fontId="11" fillId="4" borderId="0" xfId="0" applyFont="1" applyFill="1" applyBorder="1" applyAlignment="1" applyProtection="1">
      <alignment horizontal="center"/>
    </xf>
    <xf numFmtId="0" fontId="40" fillId="4" borderId="0" xfId="0" applyFont="1" applyFill="1" applyBorder="1" applyAlignment="1" applyProtection="1">
      <alignment vertical="center"/>
    </xf>
    <xf numFmtId="44" fontId="41" fillId="4" borderId="0" xfId="1" applyFont="1" applyFill="1" applyBorder="1" applyAlignment="1">
      <alignment horizontal="left" vertical="top" shrinkToFit="1"/>
    </xf>
    <xf numFmtId="0" fontId="25" fillId="4" borderId="8" xfId="0" applyFont="1" applyFill="1" applyBorder="1" applyAlignment="1" applyProtection="1">
      <alignment horizontal="center"/>
    </xf>
    <xf numFmtId="0" fontId="11" fillId="4" borderId="8" xfId="0" applyFont="1" applyFill="1" applyBorder="1" applyAlignment="1" applyProtection="1">
      <alignment horizontal="center"/>
    </xf>
    <xf numFmtId="0" fontId="30" fillId="4" borderId="0" xfId="0" applyFont="1" applyFill="1" applyAlignment="1" applyProtection="1">
      <alignment horizontal="center"/>
    </xf>
    <xf numFmtId="44" fontId="30" fillId="4" borderId="0" xfId="1" applyFont="1" applyFill="1" applyBorder="1" applyAlignment="1" applyProtection="1">
      <alignment horizontal="left"/>
      <protection hidden="1"/>
    </xf>
    <xf numFmtId="44" fontId="11" fillId="4" borderId="8" xfId="1" applyFont="1" applyFill="1" applyBorder="1" applyAlignment="1" applyProtection="1">
      <alignment horizontal="center"/>
    </xf>
    <xf numFmtId="44" fontId="23" fillId="4" borderId="0" xfId="1" applyFont="1" applyFill="1" applyBorder="1" applyAlignment="1" applyProtection="1">
      <alignment horizontal="left"/>
      <protection hidden="1"/>
    </xf>
    <xf numFmtId="0" fontId="41" fillId="4" borderId="0" xfId="0" applyFont="1" applyFill="1" applyBorder="1" applyAlignment="1" applyProtection="1">
      <alignment horizontal="center"/>
    </xf>
    <xf numFmtId="0" fontId="41" fillId="4" borderId="0" xfId="0" applyFont="1" applyFill="1" applyBorder="1" applyProtection="1"/>
    <xf numFmtId="44" fontId="30" fillId="4" borderId="0" xfId="1" applyFont="1" applyFill="1" applyAlignment="1" applyProtection="1">
      <alignment horizontal="center"/>
    </xf>
    <xf numFmtId="44" fontId="30" fillId="4" borderId="0" xfId="1" applyFont="1" applyFill="1" applyBorder="1" applyAlignment="1" applyProtection="1">
      <alignment vertical="center"/>
    </xf>
    <xf numFmtId="0" fontId="41" fillId="4" borderId="0" xfId="0" applyFont="1" applyFill="1" applyBorder="1" applyAlignment="1" applyProtection="1">
      <alignment vertical="center"/>
    </xf>
    <xf numFmtId="0" fontId="0" fillId="16" borderId="0" xfId="0" applyFill="1" applyAlignment="1">
      <alignment horizontal="center"/>
    </xf>
    <xf numFmtId="0" fontId="0" fillId="15" borderId="0" xfId="0" applyFill="1" applyAlignment="1">
      <alignment horizontal="center"/>
    </xf>
    <xf numFmtId="0" fontId="2" fillId="11" borderId="25" xfId="0" applyFont="1" applyFill="1" applyBorder="1" applyAlignment="1">
      <alignment horizontal="center" wrapText="1"/>
    </xf>
    <xf numFmtId="0" fontId="2" fillId="11" borderId="26" xfId="0" applyFont="1" applyFill="1" applyBorder="1" applyAlignment="1">
      <alignment horizontal="center" wrapText="1"/>
    </xf>
    <xf numFmtId="0" fontId="2" fillId="11" borderId="27" xfId="0" applyFont="1" applyFill="1" applyBorder="1" applyAlignment="1">
      <alignment horizontal="center" wrapText="1"/>
    </xf>
    <xf numFmtId="0" fontId="2" fillId="11" borderId="12" xfId="0" applyFont="1" applyFill="1" applyBorder="1" applyAlignment="1">
      <alignment horizontal="center" wrapText="1"/>
    </xf>
    <xf numFmtId="0" fontId="2" fillId="11" borderId="0" xfId="0" applyFont="1" applyFill="1" applyBorder="1" applyAlignment="1">
      <alignment horizontal="center" wrapText="1"/>
    </xf>
    <xf numFmtId="0" fontId="2" fillId="11" borderId="13" xfId="0" applyFont="1" applyFill="1" applyBorder="1" applyAlignment="1">
      <alignment horizontal="center" wrapText="1"/>
    </xf>
    <xf numFmtId="0" fontId="2" fillId="11" borderId="14" xfId="0" applyFont="1" applyFill="1" applyBorder="1" applyAlignment="1">
      <alignment horizontal="center" wrapText="1"/>
    </xf>
    <xf numFmtId="0" fontId="2" fillId="11" borderId="15" xfId="0" applyFont="1" applyFill="1" applyBorder="1" applyAlignment="1">
      <alignment horizontal="center" wrapText="1"/>
    </xf>
    <xf numFmtId="0" fontId="2" fillId="11" borderId="16" xfId="0" applyFont="1" applyFill="1" applyBorder="1" applyAlignment="1">
      <alignment horizontal="center" wrapText="1"/>
    </xf>
    <xf numFmtId="0" fontId="39" fillId="11" borderId="25" xfId="0" applyFont="1" applyFill="1" applyBorder="1" applyAlignment="1">
      <alignment horizontal="center" vertical="center"/>
    </xf>
    <xf numFmtId="0" fontId="39" fillId="11" borderId="26" xfId="0" applyFont="1" applyFill="1" applyBorder="1" applyAlignment="1">
      <alignment horizontal="center" vertical="center"/>
    </xf>
    <xf numFmtId="0" fontId="39" fillId="11" borderId="27" xfId="0" applyFont="1" applyFill="1" applyBorder="1" applyAlignment="1">
      <alignment horizontal="center" vertical="center"/>
    </xf>
    <xf numFmtId="0" fontId="39" fillId="11" borderId="12" xfId="0" applyFont="1" applyFill="1" applyBorder="1" applyAlignment="1">
      <alignment horizontal="center" vertical="center"/>
    </xf>
    <xf numFmtId="0" fontId="39" fillId="11" borderId="0" xfId="0" applyFont="1" applyFill="1" applyBorder="1" applyAlignment="1">
      <alignment horizontal="center" vertical="center"/>
    </xf>
    <xf numFmtId="0" fontId="39" fillId="11" borderId="13" xfId="0" applyFont="1" applyFill="1" applyBorder="1" applyAlignment="1">
      <alignment horizontal="center" vertical="center"/>
    </xf>
    <xf numFmtId="0" fontId="39" fillId="11" borderId="14" xfId="0" applyFont="1" applyFill="1" applyBorder="1" applyAlignment="1">
      <alignment horizontal="center" vertical="center"/>
    </xf>
    <xf numFmtId="0" fontId="39" fillId="11" borderId="15" xfId="0" applyFont="1" applyFill="1" applyBorder="1" applyAlignment="1">
      <alignment horizontal="center" vertical="center"/>
    </xf>
    <xf numFmtId="0" fontId="39" fillId="11" borderId="16" xfId="0" applyFont="1" applyFill="1" applyBorder="1" applyAlignment="1">
      <alignment horizontal="center" vertical="center"/>
    </xf>
    <xf numFmtId="0" fontId="14" fillId="8" borderId="17" xfId="3" applyFont="1" applyFill="1" applyBorder="1" applyAlignment="1">
      <alignment horizontal="center" vertical="center" wrapText="1"/>
    </xf>
    <xf numFmtId="0" fontId="14" fillId="8" borderId="41" xfId="3" applyFont="1" applyFill="1" applyBorder="1" applyAlignment="1">
      <alignment horizontal="center" vertical="center" wrapText="1"/>
    </xf>
    <xf numFmtId="0" fontId="29" fillId="8" borderId="18" xfId="4" applyFont="1" applyFill="1" applyBorder="1" applyAlignment="1">
      <alignment horizontal="center" vertical="center" wrapText="1"/>
    </xf>
    <xf numFmtId="0" fontId="29" fillId="8" borderId="42" xfId="4" applyFont="1" applyFill="1" applyBorder="1" applyAlignment="1">
      <alignment horizontal="center" vertical="center" wrapText="1"/>
    </xf>
    <xf numFmtId="0" fontId="29" fillId="8" borderId="36" xfId="4" applyFont="1" applyFill="1" applyBorder="1" applyAlignment="1">
      <alignment horizontal="center" vertical="center" wrapText="1"/>
    </xf>
    <xf numFmtId="0" fontId="2" fillId="0" borderId="7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14" fillId="8" borderId="2" xfId="3" applyFont="1" applyFill="1" applyBorder="1" applyAlignment="1">
      <alignment horizontal="center" vertical="center" wrapText="1"/>
    </xf>
    <xf numFmtId="0" fontId="29" fillId="8" borderId="1" xfId="4" applyFont="1" applyFill="1" applyBorder="1" applyAlignment="1">
      <alignment horizontal="center" vertical="center" wrapText="1"/>
    </xf>
    <xf numFmtId="0" fontId="29" fillId="10" borderId="17" xfId="0" applyFont="1" applyFill="1" applyBorder="1" applyAlignment="1">
      <alignment horizontal="center" vertical="center" wrapText="1"/>
    </xf>
    <xf numFmtId="0" fontId="29" fillId="10" borderId="18" xfId="0" applyFont="1" applyFill="1" applyBorder="1" applyAlignment="1">
      <alignment horizontal="center" vertical="center" wrapText="1"/>
    </xf>
    <xf numFmtId="0" fontId="29" fillId="10" borderId="19" xfId="0" applyFont="1" applyFill="1" applyBorder="1" applyAlignment="1">
      <alignment horizontal="center" vertical="center" wrapText="1"/>
    </xf>
    <xf numFmtId="0" fontId="15" fillId="8" borderId="1" xfId="4" applyFont="1" applyFill="1" applyBorder="1" applyAlignment="1">
      <alignment horizontal="center" vertical="center" wrapText="1"/>
    </xf>
    <xf numFmtId="0" fontId="15" fillId="8" borderId="42" xfId="4" applyFont="1" applyFill="1" applyBorder="1" applyAlignment="1">
      <alignment horizontal="center" vertical="center" wrapText="1"/>
    </xf>
    <xf numFmtId="0" fontId="15" fillId="8" borderId="36" xfId="4" applyFont="1" applyFill="1" applyBorder="1" applyAlignment="1">
      <alignment horizontal="center" vertical="center" wrapText="1"/>
    </xf>
    <xf numFmtId="0" fontId="15" fillId="10" borderId="17" xfId="0" applyFont="1" applyFill="1" applyBorder="1" applyAlignment="1">
      <alignment horizontal="center" vertical="center" wrapText="1"/>
    </xf>
    <xf numFmtId="0" fontId="15" fillId="10" borderId="18" xfId="0" applyFont="1" applyFill="1" applyBorder="1" applyAlignment="1">
      <alignment horizontal="center" vertical="center" wrapText="1"/>
    </xf>
    <xf numFmtId="0" fontId="15" fillId="10" borderId="19" xfId="0" applyFont="1" applyFill="1" applyBorder="1" applyAlignment="1">
      <alignment horizontal="center" vertical="center" wrapText="1"/>
    </xf>
    <xf numFmtId="0" fontId="15" fillId="10" borderId="2" xfId="0" applyFont="1" applyFill="1" applyBorder="1" applyAlignment="1">
      <alignment horizontal="center" vertical="center" wrapText="1"/>
    </xf>
    <xf numFmtId="0" fontId="15" fillId="10" borderId="1" xfId="0" applyFont="1" applyFill="1" applyBorder="1" applyAlignment="1">
      <alignment horizontal="center" vertical="center" wrapText="1"/>
    </xf>
    <xf numFmtId="0" fontId="15" fillId="10" borderId="3" xfId="0" applyFont="1" applyFill="1" applyBorder="1" applyAlignment="1">
      <alignment horizontal="center" vertical="center" wrapText="1"/>
    </xf>
    <xf numFmtId="0" fontId="28" fillId="0" borderId="7" xfId="0" applyFont="1" applyBorder="1" applyAlignment="1">
      <alignment horizontal="center"/>
    </xf>
    <xf numFmtId="0" fontId="28" fillId="0" borderId="8" xfId="0" applyFont="1" applyBorder="1" applyAlignment="1">
      <alignment horizontal="center"/>
    </xf>
    <xf numFmtId="0" fontId="28" fillId="0" borderId="9" xfId="0" applyFont="1" applyBorder="1" applyAlignment="1">
      <alignment horizontal="center"/>
    </xf>
    <xf numFmtId="0" fontId="28" fillId="0" borderId="10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1" xfId="0" applyFont="1" applyBorder="1" applyAlignment="1">
      <alignment horizontal="center"/>
    </xf>
  </cellXfs>
  <cellStyles count="13">
    <cellStyle name="Millares" xfId="9" builtinId="3"/>
    <cellStyle name="Millares 2" xfId="10"/>
    <cellStyle name="Moneda" xfId="1" builtinId="4"/>
    <cellStyle name="Moneda 2 2 2" xfId="7"/>
    <cellStyle name="Moneda 2 3" xfId="8"/>
    <cellStyle name="Moneda 4" xfId="6"/>
    <cellStyle name="Normal" xfId="0" builtinId="0"/>
    <cellStyle name="Normal 2" xfId="3"/>
    <cellStyle name="Normal 2 2" xfId="5"/>
    <cellStyle name="Normal_4-CondCUFlex" xfId="4"/>
    <cellStyle name="Normal_7-AluminioAislado" xfId="11"/>
    <cellStyle name="Normal_9-AlamMagneto" xfId="12"/>
    <cellStyle name="Porcentaje" xfId="2" builtinId="5"/>
  </cellStyles>
  <dxfs count="50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EE853E"/>
      <color rgb="FF212121"/>
      <color rgb="FFFFCC66"/>
      <color rgb="FFF3A671"/>
      <color rgb="FFFF9900"/>
      <color rgb="FF000000"/>
      <color rgb="FFCCFFCC"/>
      <color rgb="FFEC7524"/>
      <color rgb="FFFFB953"/>
      <color rgb="FFFFBD5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Cables UTP'!A1"/><Relationship Id="rId13" Type="http://schemas.openxmlformats.org/officeDocument/2006/relationships/hyperlink" Target="#'Condiciones Comerciales'!A1"/><Relationship Id="rId18" Type="http://schemas.openxmlformats.org/officeDocument/2006/relationships/image" Target="../media/image2.jpg"/><Relationship Id="rId3" Type="http://schemas.openxmlformats.org/officeDocument/2006/relationships/hyperlink" Target="#'Cables Encauchetados'!C8"/><Relationship Id="rId7" Type="http://schemas.openxmlformats.org/officeDocument/2006/relationships/hyperlink" Target="#'Cables Instrumentacion'!&#193;rea_de_impresi&#243;n"/><Relationship Id="rId12" Type="http://schemas.openxmlformats.org/officeDocument/2006/relationships/hyperlink" Target="#Contactos!A1"/><Relationship Id="rId17" Type="http://schemas.openxmlformats.org/officeDocument/2006/relationships/hyperlink" Target="https://itunes.apple.com/co/app/cablecol/id1121837372?mt=8" TargetMode="External"/><Relationship Id="rId2" Type="http://schemas.openxmlformats.org/officeDocument/2006/relationships/hyperlink" Target="#'Alambres y Cables THHN Cu'!C8"/><Relationship Id="rId16" Type="http://schemas.openxmlformats.org/officeDocument/2006/relationships/hyperlink" Target="http://cablecol.com/" TargetMode="External"/><Relationship Id="rId1" Type="http://schemas.openxmlformats.org/officeDocument/2006/relationships/image" Target="../media/image1.jpg"/><Relationship Id="rId6" Type="http://schemas.openxmlformats.org/officeDocument/2006/relationships/hyperlink" Target="#'Cables THHN Serie 8000'!&#193;rea_de_impresi&#243;n"/><Relationship Id="rId11" Type="http://schemas.openxmlformats.org/officeDocument/2006/relationships/hyperlink" Target="#'Alambres Esmaltados Aluminio'!A1"/><Relationship Id="rId5" Type="http://schemas.openxmlformats.org/officeDocument/2006/relationships/hyperlink" Target="#'Cables Acometida'!C8"/><Relationship Id="rId15" Type="http://schemas.openxmlformats.org/officeDocument/2006/relationships/hyperlink" Target="http://catalogo.condumex.com.mx/cdx_catalogo/" TargetMode="External"/><Relationship Id="rId10" Type="http://schemas.openxmlformats.org/officeDocument/2006/relationships/hyperlink" Target="#'Cables MT XLPE'!C8"/><Relationship Id="rId19" Type="http://schemas.openxmlformats.org/officeDocument/2006/relationships/hyperlink" Target="https://play.google.com/store/apps/details?id=com.datavox.cablecol&amp;hl=es" TargetMode="External"/><Relationship Id="rId4" Type="http://schemas.openxmlformats.org/officeDocument/2006/relationships/hyperlink" Target="#'Alambres Esmaltados Cobre'!C8"/><Relationship Id="rId9" Type="http://schemas.openxmlformats.org/officeDocument/2006/relationships/hyperlink" Target="#'Alambres y Cables Cu Desnudos'!C8"/><Relationship Id="rId14" Type="http://schemas.openxmlformats.org/officeDocument/2006/relationships/hyperlink" Target="http://cablecol.com/images/cablecol/certificado_condumex/CIDET_2651_THHN_CONDUMEX.pdf" TargetMode="Externa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microsoft.com/office/2007/relationships/hdphoto" Target="../media/hdphoto1.wdp"/><Relationship Id="rId1" Type="http://schemas.openxmlformats.org/officeDocument/2006/relationships/image" Target="../media/image5.png"/><Relationship Id="rId6" Type="http://schemas.openxmlformats.org/officeDocument/2006/relationships/image" Target="../media/image8.png"/><Relationship Id="rId5" Type="http://schemas.openxmlformats.org/officeDocument/2006/relationships/hyperlink" Target="#Menu!A1"/><Relationship Id="rId4" Type="http://schemas.openxmlformats.org/officeDocument/2006/relationships/image" Target="../media/image7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microsoft.com/office/2007/relationships/hdphoto" Target="../media/hdphoto1.wdp"/><Relationship Id="rId1" Type="http://schemas.openxmlformats.org/officeDocument/2006/relationships/image" Target="../media/image5.png"/><Relationship Id="rId6" Type="http://schemas.openxmlformats.org/officeDocument/2006/relationships/image" Target="../media/image8.png"/><Relationship Id="rId5" Type="http://schemas.openxmlformats.org/officeDocument/2006/relationships/hyperlink" Target="#Menu!A1"/><Relationship Id="rId4" Type="http://schemas.openxmlformats.org/officeDocument/2006/relationships/image" Target="../media/image7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microsoft.com/office/2007/relationships/hdphoto" Target="../media/hdphoto1.wdp"/><Relationship Id="rId1" Type="http://schemas.openxmlformats.org/officeDocument/2006/relationships/image" Target="../media/image5.png"/><Relationship Id="rId6" Type="http://schemas.openxmlformats.org/officeDocument/2006/relationships/image" Target="../media/image9.png"/><Relationship Id="rId5" Type="http://schemas.openxmlformats.org/officeDocument/2006/relationships/hyperlink" Target="#Menu!A1"/><Relationship Id="rId4" Type="http://schemas.openxmlformats.org/officeDocument/2006/relationships/image" Target="../media/image7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microsoft.com/office/2007/relationships/hdphoto" Target="../media/hdphoto1.wdp"/><Relationship Id="rId1" Type="http://schemas.openxmlformats.org/officeDocument/2006/relationships/image" Target="../media/image5.png"/><Relationship Id="rId6" Type="http://schemas.openxmlformats.org/officeDocument/2006/relationships/image" Target="../media/image8.png"/><Relationship Id="rId5" Type="http://schemas.openxmlformats.org/officeDocument/2006/relationships/hyperlink" Target="#Menu!A1"/><Relationship Id="rId4" Type="http://schemas.openxmlformats.org/officeDocument/2006/relationships/image" Target="../media/image7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Menu!A1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g"/><Relationship Id="rId2" Type="http://schemas.openxmlformats.org/officeDocument/2006/relationships/image" Target="../media/image3.png"/><Relationship Id="rId1" Type="http://schemas.openxmlformats.org/officeDocument/2006/relationships/hyperlink" Target="#Menu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microsoft.com/office/2007/relationships/hdphoto" Target="../media/hdphoto1.wdp"/><Relationship Id="rId1" Type="http://schemas.openxmlformats.org/officeDocument/2006/relationships/image" Target="../media/image5.png"/><Relationship Id="rId6" Type="http://schemas.openxmlformats.org/officeDocument/2006/relationships/image" Target="../media/image8.png"/><Relationship Id="rId5" Type="http://schemas.openxmlformats.org/officeDocument/2006/relationships/hyperlink" Target="#Menu!A1"/><Relationship Id="rId4" Type="http://schemas.openxmlformats.org/officeDocument/2006/relationships/image" Target="../media/image7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microsoft.com/office/2007/relationships/hdphoto" Target="../media/hdphoto1.wdp"/><Relationship Id="rId1" Type="http://schemas.openxmlformats.org/officeDocument/2006/relationships/image" Target="../media/image5.png"/><Relationship Id="rId6" Type="http://schemas.openxmlformats.org/officeDocument/2006/relationships/image" Target="../media/image8.png"/><Relationship Id="rId5" Type="http://schemas.openxmlformats.org/officeDocument/2006/relationships/hyperlink" Target="#Menu!A1"/><Relationship Id="rId4" Type="http://schemas.openxmlformats.org/officeDocument/2006/relationships/image" Target="../media/image7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microsoft.com/office/2007/relationships/hdphoto" Target="../media/hdphoto1.wdp"/><Relationship Id="rId1" Type="http://schemas.openxmlformats.org/officeDocument/2006/relationships/image" Target="../media/image5.png"/><Relationship Id="rId6" Type="http://schemas.openxmlformats.org/officeDocument/2006/relationships/image" Target="../media/image8.png"/><Relationship Id="rId5" Type="http://schemas.openxmlformats.org/officeDocument/2006/relationships/hyperlink" Target="#Menu!A1"/><Relationship Id="rId4" Type="http://schemas.openxmlformats.org/officeDocument/2006/relationships/image" Target="../media/image7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microsoft.com/office/2007/relationships/hdphoto" Target="../media/hdphoto1.wdp"/><Relationship Id="rId1" Type="http://schemas.openxmlformats.org/officeDocument/2006/relationships/image" Target="../media/image5.png"/><Relationship Id="rId6" Type="http://schemas.openxmlformats.org/officeDocument/2006/relationships/image" Target="../media/image8.png"/><Relationship Id="rId5" Type="http://schemas.openxmlformats.org/officeDocument/2006/relationships/hyperlink" Target="#Menu!A1"/><Relationship Id="rId4" Type="http://schemas.openxmlformats.org/officeDocument/2006/relationships/image" Target="../media/image7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microsoft.com/office/2007/relationships/hdphoto" Target="../media/hdphoto1.wdp"/><Relationship Id="rId1" Type="http://schemas.openxmlformats.org/officeDocument/2006/relationships/image" Target="../media/image5.png"/><Relationship Id="rId6" Type="http://schemas.openxmlformats.org/officeDocument/2006/relationships/image" Target="../media/image8.png"/><Relationship Id="rId5" Type="http://schemas.openxmlformats.org/officeDocument/2006/relationships/hyperlink" Target="#Menu!A1"/><Relationship Id="rId4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microsoft.com/office/2007/relationships/hdphoto" Target="../media/hdphoto1.wdp"/><Relationship Id="rId1" Type="http://schemas.openxmlformats.org/officeDocument/2006/relationships/image" Target="../media/image5.png"/><Relationship Id="rId6" Type="http://schemas.openxmlformats.org/officeDocument/2006/relationships/image" Target="../media/image8.png"/><Relationship Id="rId5" Type="http://schemas.openxmlformats.org/officeDocument/2006/relationships/hyperlink" Target="#Menu!A1"/><Relationship Id="rId4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302012</xdr:colOff>
      <xdr:row>0</xdr:row>
      <xdr:rowOff>46464</xdr:rowOff>
    </xdr:from>
    <xdr:to>
      <xdr:col>9</xdr:col>
      <xdr:colOff>58079</xdr:colOff>
      <xdr:row>39</xdr:row>
      <xdr:rowOff>0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4"/>
        <a:stretch/>
      </xdr:blipFill>
      <xdr:spPr>
        <a:xfrm>
          <a:off x="2346402" y="46464"/>
          <a:ext cx="6040244" cy="7213445"/>
        </a:xfrm>
        <a:prstGeom prst="rect">
          <a:avLst/>
        </a:prstGeom>
      </xdr:spPr>
    </xdr:pic>
    <xdr:clientData/>
  </xdr:twoCellAnchor>
  <xdr:twoCellAnchor>
    <xdr:from>
      <xdr:col>0</xdr:col>
      <xdr:colOff>1010580</xdr:colOff>
      <xdr:row>7</xdr:row>
      <xdr:rowOff>11617</xdr:rowOff>
    </xdr:from>
    <xdr:to>
      <xdr:col>1</xdr:col>
      <xdr:colOff>415484</xdr:colOff>
      <xdr:row>9</xdr:row>
      <xdr:rowOff>82711</xdr:rowOff>
    </xdr:to>
    <xdr:sp macro="" textlink="">
      <xdr:nvSpPr>
        <xdr:cNvPr id="36" name="Rectángulo redondeado 35">
          <a:hlinkClick xmlns:r="http://schemas.openxmlformats.org/officeDocument/2006/relationships" r:id="rId2"/>
        </xdr:cNvPr>
        <xdr:cNvSpPr/>
      </xdr:nvSpPr>
      <xdr:spPr>
        <a:xfrm>
          <a:off x="1010580" y="1312593"/>
          <a:ext cx="1449294" cy="442801"/>
        </a:xfrm>
        <a:prstGeom prst="roundRect">
          <a:avLst/>
        </a:prstGeom>
        <a:solidFill>
          <a:schemeClr val="bg2">
            <a:lumMod val="25000"/>
          </a:schemeClr>
        </a:solidFill>
        <a:ln>
          <a:solidFill>
            <a:srgbClr val="EE853E"/>
          </a:solidFill>
        </a:ln>
        <a:scene3d>
          <a:camera prst="orthographicFront"/>
          <a:lightRig rig="threePt" dir="t"/>
        </a:scene3d>
        <a:sp3d prstMaterial="softEdge"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0" cap="none" spc="0">
              <a:ln w="0"/>
              <a:solidFill>
                <a:schemeClr val="accent4">
                  <a:lumMod val="60000"/>
                  <a:lumOff val="4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A</a:t>
          </a:r>
          <a:r>
            <a:rPr lang="es-CO" sz="1000" b="0" cap="none" spc="0" baseline="0">
              <a:ln w="0"/>
              <a:solidFill>
                <a:schemeClr val="accent4">
                  <a:lumMod val="60000"/>
                  <a:lumOff val="4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s-CO" sz="1000" b="0" cap="none" spc="0">
              <a:ln w="0"/>
              <a:solidFill>
                <a:schemeClr val="accent4">
                  <a:lumMod val="60000"/>
                  <a:lumOff val="4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Cu</a:t>
          </a:r>
          <a:r>
            <a:rPr lang="es-CO" sz="1000" b="0" cap="none" spc="0" baseline="0">
              <a:ln w="0"/>
              <a:solidFill>
                <a:schemeClr val="accent4">
                  <a:lumMod val="60000"/>
                  <a:lumOff val="4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THHN-2 90°C</a:t>
          </a:r>
          <a:r>
            <a:rPr lang="es-CO" sz="1000" b="0" cap="none" spc="0">
              <a:ln w="0"/>
              <a:solidFill>
                <a:schemeClr val="accent4">
                  <a:lumMod val="60000"/>
                  <a:lumOff val="4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C</a:t>
          </a:r>
          <a:r>
            <a:rPr lang="es-CO" sz="1000" b="0" cap="none" spc="0" baseline="0">
              <a:ln w="0"/>
              <a:solidFill>
                <a:schemeClr val="accent4">
                  <a:lumMod val="60000"/>
                  <a:lumOff val="4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Cu T</a:t>
          </a:r>
          <a:r>
            <a:rPr lang="es-CO" sz="1000" b="0" cap="none" spc="0">
              <a:ln w="0"/>
              <a:solidFill>
                <a:schemeClr val="accent4">
                  <a:lumMod val="60000"/>
                  <a:lumOff val="4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HHN</a:t>
          </a:r>
          <a:r>
            <a:rPr lang="es-CO" sz="1000" b="0" cap="none" spc="0" baseline="0">
              <a:ln w="0"/>
              <a:solidFill>
                <a:schemeClr val="accent4">
                  <a:lumMod val="60000"/>
                  <a:lumOff val="4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-2  90°C</a:t>
          </a:r>
          <a:endParaRPr lang="es-CO" sz="1000" b="0" cap="none" spc="0">
            <a:ln w="0"/>
            <a:solidFill>
              <a:schemeClr val="accent4">
                <a:lumMod val="60000"/>
                <a:lumOff val="40000"/>
              </a:schemeClr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1010579</xdr:colOff>
      <xdr:row>10</xdr:row>
      <xdr:rowOff>174236</xdr:rowOff>
    </xdr:from>
    <xdr:to>
      <xdr:col>1</xdr:col>
      <xdr:colOff>415483</xdr:colOff>
      <xdr:row>13</xdr:row>
      <xdr:rowOff>59475</xdr:rowOff>
    </xdr:to>
    <xdr:sp macro="" textlink="">
      <xdr:nvSpPr>
        <xdr:cNvPr id="37" name="Rectángulo redondeado 36">
          <a:hlinkClick xmlns:r="http://schemas.openxmlformats.org/officeDocument/2006/relationships" r:id="rId3"/>
        </xdr:cNvPr>
        <xdr:cNvSpPr/>
      </xdr:nvSpPr>
      <xdr:spPr>
        <a:xfrm>
          <a:off x="1010579" y="2032773"/>
          <a:ext cx="1449294" cy="442800"/>
        </a:xfrm>
        <a:prstGeom prst="roundRect">
          <a:avLst/>
        </a:prstGeom>
        <a:solidFill>
          <a:schemeClr val="bg2">
            <a:lumMod val="25000"/>
          </a:schemeClr>
        </a:solidFill>
        <a:ln>
          <a:solidFill>
            <a:srgbClr val="EE853E"/>
          </a:solidFill>
        </a:ln>
        <a:scene3d>
          <a:camera prst="orthographicFront"/>
          <a:lightRig rig="threePt" dir="t"/>
        </a:scene3d>
        <a:sp3d prstMaterial="softEdge"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0" cap="none" spc="0">
              <a:ln w="0"/>
              <a:solidFill>
                <a:schemeClr val="accent4">
                  <a:lumMod val="60000"/>
                  <a:lumOff val="4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C. Cu Multiconductor Flexible 90°C TC</a:t>
          </a:r>
        </a:p>
      </xdr:txBody>
    </xdr:sp>
    <xdr:clientData/>
  </xdr:twoCellAnchor>
  <xdr:twoCellAnchor>
    <xdr:from>
      <xdr:col>0</xdr:col>
      <xdr:colOff>1010578</xdr:colOff>
      <xdr:row>14</xdr:row>
      <xdr:rowOff>162621</xdr:rowOff>
    </xdr:from>
    <xdr:to>
      <xdr:col>1</xdr:col>
      <xdr:colOff>417750</xdr:colOff>
      <xdr:row>17</xdr:row>
      <xdr:rowOff>47859</xdr:rowOff>
    </xdr:to>
    <xdr:sp macro="" textlink="">
      <xdr:nvSpPr>
        <xdr:cNvPr id="38" name="Rectángulo redondeado 37">
          <a:hlinkClick xmlns:r="http://schemas.openxmlformats.org/officeDocument/2006/relationships" r:id="rId4"/>
        </xdr:cNvPr>
        <xdr:cNvSpPr/>
      </xdr:nvSpPr>
      <xdr:spPr>
        <a:xfrm>
          <a:off x="1010578" y="2764572"/>
          <a:ext cx="1451562" cy="442799"/>
        </a:xfrm>
        <a:prstGeom prst="roundRect">
          <a:avLst/>
        </a:prstGeom>
        <a:solidFill>
          <a:schemeClr val="bg2">
            <a:lumMod val="25000"/>
          </a:schemeClr>
        </a:solidFill>
        <a:ln>
          <a:solidFill>
            <a:srgbClr val="EE853E"/>
          </a:solidFill>
        </a:ln>
        <a:scene3d>
          <a:camera prst="orthographicFront"/>
          <a:lightRig rig="threePt" dir="t"/>
        </a:scene3d>
        <a:sp3d prstMaterial="softEdge"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0" cap="none" spc="0" baseline="0">
              <a:ln w="0"/>
              <a:solidFill>
                <a:schemeClr val="accent4">
                  <a:lumMod val="60000"/>
                  <a:lumOff val="4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Alambres de Cu Magnetos 200°C </a:t>
          </a:r>
          <a:endParaRPr lang="es-CO" sz="1000" b="0" cap="none" spc="0">
            <a:ln w="0"/>
            <a:solidFill>
              <a:schemeClr val="accent4">
                <a:lumMod val="60000"/>
                <a:lumOff val="40000"/>
              </a:schemeClr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1010579</xdr:colOff>
      <xdr:row>18</xdr:row>
      <xdr:rowOff>162622</xdr:rowOff>
    </xdr:from>
    <xdr:to>
      <xdr:col>1</xdr:col>
      <xdr:colOff>415484</xdr:colOff>
      <xdr:row>21</xdr:row>
      <xdr:rowOff>47861</xdr:rowOff>
    </xdr:to>
    <xdr:sp macro="" textlink="">
      <xdr:nvSpPr>
        <xdr:cNvPr id="40" name="Rectángulo redondeado 39">
          <a:hlinkClick xmlns:r="http://schemas.openxmlformats.org/officeDocument/2006/relationships" r:id="rId5"/>
        </xdr:cNvPr>
        <xdr:cNvSpPr/>
      </xdr:nvSpPr>
      <xdr:spPr>
        <a:xfrm>
          <a:off x="1010579" y="3507988"/>
          <a:ext cx="1449295" cy="442800"/>
        </a:xfrm>
        <a:prstGeom prst="roundRect">
          <a:avLst/>
        </a:prstGeom>
        <a:solidFill>
          <a:schemeClr val="bg2">
            <a:lumMod val="25000"/>
          </a:schemeClr>
        </a:solidFill>
        <a:ln>
          <a:solidFill>
            <a:srgbClr val="EE853E"/>
          </a:solidFill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0" cap="none" spc="0" baseline="0">
              <a:ln w="0"/>
              <a:solidFill>
                <a:schemeClr val="accent4">
                  <a:lumMod val="60000"/>
                  <a:lumOff val="4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Acom. Antifraudes Acom. Trebol en Cu </a:t>
          </a:r>
          <a:endParaRPr lang="es-CO" sz="1000" b="0" cap="none" spc="0">
            <a:ln w="0"/>
            <a:solidFill>
              <a:schemeClr val="accent4">
                <a:lumMod val="60000"/>
                <a:lumOff val="40000"/>
              </a:schemeClr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1022194</xdr:colOff>
      <xdr:row>22</xdr:row>
      <xdr:rowOff>139390</xdr:rowOff>
    </xdr:from>
    <xdr:to>
      <xdr:col>1</xdr:col>
      <xdr:colOff>427096</xdr:colOff>
      <xdr:row>25</xdr:row>
      <xdr:rowOff>24629</xdr:rowOff>
    </xdr:to>
    <xdr:sp macro="" textlink="">
      <xdr:nvSpPr>
        <xdr:cNvPr id="41" name="Rectángulo redondeado 40">
          <a:hlinkClick xmlns:r="http://schemas.openxmlformats.org/officeDocument/2006/relationships" r:id="rId6"/>
        </xdr:cNvPr>
        <xdr:cNvSpPr/>
      </xdr:nvSpPr>
      <xdr:spPr>
        <a:xfrm>
          <a:off x="1022194" y="4228170"/>
          <a:ext cx="1449292" cy="442800"/>
        </a:xfrm>
        <a:prstGeom prst="roundRect">
          <a:avLst/>
        </a:prstGeom>
        <a:solidFill>
          <a:schemeClr val="bg2">
            <a:lumMod val="25000"/>
          </a:schemeClr>
        </a:solidFill>
        <a:ln>
          <a:solidFill>
            <a:srgbClr val="EE853E"/>
          </a:solidFill>
        </a:ln>
        <a:effectLst>
          <a:innerShdw blurRad="63500" dist="50800" dir="5400000">
            <a:prstClr val="black">
              <a:alpha val="50000"/>
            </a:prstClr>
          </a:inn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0" cap="none" spc="0" baseline="0">
              <a:ln w="0"/>
              <a:solidFill>
                <a:schemeClr val="accent4">
                  <a:lumMod val="60000"/>
                  <a:lumOff val="4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Cable S8000                THHN-2 90°C TC</a:t>
          </a:r>
          <a:endParaRPr lang="es-CO" sz="1000" b="0" cap="none" spc="0">
            <a:ln w="0"/>
            <a:solidFill>
              <a:schemeClr val="accent4">
                <a:lumMod val="60000"/>
                <a:lumOff val="40000"/>
              </a:schemeClr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789876</xdr:colOff>
      <xdr:row>6</xdr:row>
      <xdr:rowOff>174237</xdr:rowOff>
    </xdr:from>
    <xdr:to>
      <xdr:col>10</xdr:col>
      <xdr:colOff>403863</xdr:colOff>
      <xdr:row>9</xdr:row>
      <xdr:rowOff>59477</xdr:rowOff>
    </xdr:to>
    <xdr:sp macro="" textlink="">
      <xdr:nvSpPr>
        <xdr:cNvPr id="42" name="Rectángulo redondeado 41">
          <a:hlinkClick xmlns:r="http://schemas.openxmlformats.org/officeDocument/2006/relationships" r:id="rId7"/>
        </xdr:cNvPr>
        <xdr:cNvSpPr/>
      </xdr:nvSpPr>
      <xdr:spPr>
        <a:xfrm>
          <a:off x="8200791" y="1289359"/>
          <a:ext cx="1449292" cy="442801"/>
        </a:xfrm>
        <a:prstGeom prst="roundRect">
          <a:avLst/>
        </a:prstGeom>
        <a:solidFill>
          <a:schemeClr val="bg2">
            <a:lumMod val="25000"/>
          </a:schemeClr>
        </a:solidFill>
        <a:ln>
          <a:solidFill>
            <a:srgbClr val="EE853E"/>
          </a:solidFill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0" cap="none" spc="0" baseline="0">
              <a:ln w="0"/>
              <a:solidFill>
                <a:schemeClr val="accent4">
                  <a:lumMod val="60000"/>
                  <a:lumOff val="4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C. Cu LSHF </a:t>
          </a:r>
        </a:p>
        <a:p>
          <a:pPr algn="ctr"/>
          <a:r>
            <a:rPr lang="es-CO" sz="1000" b="0" cap="none" spc="0" baseline="0">
              <a:ln w="0"/>
              <a:solidFill>
                <a:schemeClr val="accent4">
                  <a:lumMod val="60000"/>
                  <a:lumOff val="4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75°C 600V  TC</a:t>
          </a:r>
        </a:p>
      </xdr:txBody>
    </xdr:sp>
    <xdr:clientData/>
  </xdr:twoCellAnchor>
  <xdr:twoCellAnchor>
    <xdr:from>
      <xdr:col>8</xdr:col>
      <xdr:colOff>789877</xdr:colOff>
      <xdr:row>10</xdr:row>
      <xdr:rowOff>151004</xdr:rowOff>
    </xdr:from>
    <xdr:to>
      <xdr:col>10</xdr:col>
      <xdr:colOff>403864</xdr:colOff>
      <xdr:row>13</xdr:row>
      <xdr:rowOff>36243</xdr:rowOff>
    </xdr:to>
    <xdr:sp macro="" textlink="">
      <xdr:nvSpPr>
        <xdr:cNvPr id="43" name="Rectángulo redondeado 42">
          <a:hlinkClick xmlns:r="http://schemas.openxmlformats.org/officeDocument/2006/relationships" r:id="rId8"/>
        </xdr:cNvPr>
        <xdr:cNvSpPr/>
      </xdr:nvSpPr>
      <xdr:spPr>
        <a:xfrm>
          <a:off x="8200792" y="2009541"/>
          <a:ext cx="1449292" cy="442800"/>
        </a:xfrm>
        <a:prstGeom prst="roundRect">
          <a:avLst/>
        </a:prstGeom>
        <a:solidFill>
          <a:schemeClr val="bg2">
            <a:lumMod val="25000"/>
          </a:schemeClr>
        </a:solidFill>
        <a:ln>
          <a:solidFill>
            <a:srgbClr val="EE853E"/>
          </a:solidFill>
        </a:ln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0" cap="none" spc="0" baseline="0">
              <a:ln w="0"/>
              <a:solidFill>
                <a:schemeClr val="accent4">
                  <a:lumMod val="60000"/>
                  <a:lumOff val="4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C Duplex 60°C 300V</a:t>
          </a:r>
        </a:p>
        <a:p>
          <a:pPr algn="ctr"/>
          <a:r>
            <a:rPr lang="es-CO" sz="1000" b="0" cap="none" spc="0" baseline="0">
              <a:ln w="0"/>
              <a:solidFill>
                <a:schemeClr val="accent4">
                  <a:lumMod val="60000"/>
                  <a:lumOff val="4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C UTP Cat. 5E &amp; 6</a:t>
          </a:r>
        </a:p>
      </xdr:txBody>
    </xdr:sp>
    <xdr:clientData/>
  </xdr:twoCellAnchor>
  <xdr:twoCellAnchor>
    <xdr:from>
      <xdr:col>8</xdr:col>
      <xdr:colOff>789877</xdr:colOff>
      <xdr:row>14</xdr:row>
      <xdr:rowOff>139390</xdr:rowOff>
    </xdr:from>
    <xdr:to>
      <xdr:col>10</xdr:col>
      <xdr:colOff>403867</xdr:colOff>
      <xdr:row>17</xdr:row>
      <xdr:rowOff>23232</xdr:rowOff>
    </xdr:to>
    <xdr:sp macro="" textlink="">
      <xdr:nvSpPr>
        <xdr:cNvPr id="44" name="Rectángulo redondeado 43">
          <a:hlinkClick xmlns:r="http://schemas.openxmlformats.org/officeDocument/2006/relationships" r:id="rId9"/>
        </xdr:cNvPr>
        <xdr:cNvSpPr/>
      </xdr:nvSpPr>
      <xdr:spPr>
        <a:xfrm>
          <a:off x="8200792" y="2741341"/>
          <a:ext cx="1449295" cy="441403"/>
        </a:xfrm>
        <a:prstGeom prst="roundRect">
          <a:avLst>
            <a:gd name="adj" fmla="val 14035"/>
          </a:avLst>
        </a:prstGeom>
        <a:solidFill>
          <a:schemeClr val="bg2">
            <a:lumMod val="25000"/>
          </a:schemeClr>
        </a:solidFill>
        <a:ln>
          <a:solidFill>
            <a:srgbClr val="EE853E"/>
          </a:solidFill>
        </a:ln>
        <a:scene3d>
          <a:camera prst="orthographicFront"/>
          <a:lightRig rig="threePt" dir="t"/>
        </a:scene3d>
        <a:sp3d prstMaterial="softEdge"/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0" cap="none" spc="0">
              <a:ln w="0"/>
              <a:solidFill>
                <a:schemeClr val="accent4">
                  <a:lumMod val="60000"/>
                  <a:lumOff val="4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A Cu</a:t>
          </a:r>
          <a:r>
            <a:rPr lang="es-CO" sz="1000" b="0" cap="none" spc="0" baseline="0">
              <a:ln w="0"/>
              <a:solidFill>
                <a:schemeClr val="accent4">
                  <a:lumMod val="60000"/>
                  <a:lumOff val="4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Desnudos                 </a:t>
          </a:r>
          <a:r>
            <a:rPr lang="es-CO" sz="1000" b="0" cap="none" spc="0">
              <a:ln w="0"/>
              <a:solidFill>
                <a:schemeClr val="accent4">
                  <a:lumMod val="60000"/>
                  <a:lumOff val="4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C </a:t>
          </a:r>
          <a:r>
            <a:rPr lang="es-CO" sz="1000" b="0" cap="none" spc="0" baseline="0">
              <a:ln w="0"/>
              <a:solidFill>
                <a:schemeClr val="accent4">
                  <a:lumMod val="60000"/>
                  <a:lumOff val="4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Cu Desnudos</a:t>
          </a:r>
          <a:endParaRPr lang="es-CO" sz="1000" b="0" cap="none" spc="0">
            <a:ln w="0"/>
            <a:solidFill>
              <a:schemeClr val="accent4">
                <a:lumMod val="60000"/>
                <a:lumOff val="40000"/>
              </a:schemeClr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801493</xdr:colOff>
      <xdr:row>18</xdr:row>
      <xdr:rowOff>127774</xdr:rowOff>
    </xdr:from>
    <xdr:to>
      <xdr:col>10</xdr:col>
      <xdr:colOff>415482</xdr:colOff>
      <xdr:row>21</xdr:row>
      <xdr:rowOff>13013</xdr:rowOff>
    </xdr:to>
    <xdr:sp macro="" textlink="">
      <xdr:nvSpPr>
        <xdr:cNvPr id="45" name="Rectángulo redondeado 44">
          <a:hlinkClick xmlns:r="http://schemas.openxmlformats.org/officeDocument/2006/relationships" r:id="rId10"/>
        </xdr:cNvPr>
        <xdr:cNvSpPr/>
      </xdr:nvSpPr>
      <xdr:spPr>
        <a:xfrm>
          <a:off x="8212408" y="3473140"/>
          <a:ext cx="1449294" cy="442800"/>
        </a:xfrm>
        <a:prstGeom prst="roundRect">
          <a:avLst/>
        </a:prstGeom>
        <a:solidFill>
          <a:schemeClr val="bg2">
            <a:lumMod val="25000"/>
          </a:schemeClr>
        </a:solidFill>
        <a:ln>
          <a:solidFill>
            <a:srgbClr val="EE853E"/>
          </a:solidFill>
        </a:ln>
        <a:scene3d>
          <a:camera prst="orthographicFront"/>
          <a:lightRig rig="threePt" dir="t"/>
        </a:scene3d>
        <a:sp3d prstMaterial="softEdge"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0" cap="none" spc="0">
              <a:ln w="0"/>
              <a:solidFill>
                <a:schemeClr val="accent4">
                  <a:lumMod val="60000"/>
                  <a:lumOff val="4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C</a:t>
          </a:r>
          <a:r>
            <a:rPr lang="es-CO" sz="1000" b="0" cap="none" spc="0" baseline="0">
              <a:ln w="0"/>
              <a:solidFill>
                <a:schemeClr val="accent4">
                  <a:lumMod val="60000"/>
                  <a:lumOff val="4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Cu  XLPE 15Kv          PC-NC 100% / 133%</a:t>
          </a:r>
          <a:endParaRPr lang="es-CO" sz="1000" b="0" cap="none" spc="0">
            <a:ln w="0"/>
            <a:solidFill>
              <a:schemeClr val="accent4">
                <a:lumMod val="60000"/>
                <a:lumOff val="40000"/>
              </a:schemeClr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791270</xdr:colOff>
      <xdr:row>22</xdr:row>
      <xdr:rowOff>117552</xdr:rowOff>
    </xdr:from>
    <xdr:to>
      <xdr:col>10</xdr:col>
      <xdr:colOff>405257</xdr:colOff>
      <xdr:row>25</xdr:row>
      <xdr:rowOff>2791</xdr:rowOff>
    </xdr:to>
    <xdr:sp macro="" textlink="">
      <xdr:nvSpPr>
        <xdr:cNvPr id="48" name="Rectángulo redondeado 47">
          <a:hlinkClick xmlns:r="http://schemas.openxmlformats.org/officeDocument/2006/relationships" r:id="rId11"/>
        </xdr:cNvPr>
        <xdr:cNvSpPr/>
      </xdr:nvSpPr>
      <xdr:spPr>
        <a:xfrm>
          <a:off x="8202185" y="4206332"/>
          <a:ext cx="1449292" cy="442800"/>
        </a:xfrm>
        <a:prstGeom prst="roundRect">
          <a:avLst/>
        </a:prstGeom>
        <a:solidFill>
          <a:schemeClr val="bg2">
            <a:lumMod val="25000"/>
          </a:schemeClr>
        </a:solidFill>
        <a:ln>
          <a:solidFill>
            <a:srgbClr val="EE853E"/>
          </a:solidFill>
        </a:ln>
        <a:effectLst>
          <a:innerShdw blurRad="63500" dist="50800" dir="5400000">
            <a:prstClr val="black">
              <a:alpha val="50000"/>
            </a:prstClr>
          </a:inn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0" cap="none" spc="0" baseline="0">
              <a:ln w="0"/>
              <a:solidFill>
                <a:schemeClr val="accent4">
                  <a:lumMod val="60000"/>
                  <a:lumOff val="4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Cable S8000                LSHF  90°C TC</a:t>
          </a:r>
          <a:endParaRPr lang="es-CO" sz="1000" b="0" cap="none" spc="0">
            <a:ln w="0"/>
            <a:solidFill>
              <a:schemeClr val="accent4">
                <a:lumMod val="60000"/>
                <a:lumOff val="40000"/>
              </a:schemeClr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1035203</xdr:colOff>
      <xdr:row>26</xdr:row>
      <xdr:rowOff>129168</xdr:rowOff>
    </xdr:from>
    <xdr:to>
      <xdr:col>1</xdr:col>
      <xdr:colOff>440105</xdr:colOff>
      <xdr:row>29</xdr:row>
      <xdr:rowOff>14407</xdr:rowOff>
    </xdr:to>
    <xdr:sp macro="" textlink="">
      <xdr:nvSpPr>
        <xdr:cNvPr id="49" name="Rectángulo redondeado 48">
          <a:hlinkClick xmlns:r="http://schemas.openxmlformats.org/officeDocument/2006/relationships" r:id="rId12"/>
        </xdr:cNvPr>
        <xdr:cNvSpPr/>
      </xdr:nvSpPr>
      <xdr:spPr>
        <a:xfrm>
          <a:off x="1035203" y="4961363"/>
          <a:ext cx="1449292" cy="442800"/>
        </a:xfrm>
        <a:prstGeom prst="roundRect">
          <a:avLst/>
        </a:prstGeom>
        <a:solidFill>
          <a:schemeClr val="bg2">
            <a:lumMod val="25000"/>
          </a:schemeClr>
        </a:solidFill>
        <a:ln>
          <a:solidFill>
            <a:srgbClr val="EE853E"/>
          </a:solidFill>
        </a:ln>
        <a:effectLst>
          <a:innerShdw blurRad="63500" dist="50800" dir="5400000">
            <a:prstClr val="black">
              <a:alpha val="50000"/>
            </a:prstClr>
          </a:inn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0" cap="none" spc="0" baseline="0">
              <a:ln w="0"/>
              <a:solidFill>
                <a:schemeClr val="accent4">
                  <a:lumMod val="60000"/>
                  <a:lumOff val="4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Contactos</a:t>
          </a:r>
          <a:endParaRPr lang="es-CO" sz="1000" b="0" cap="none" spc="0">
            <a:ln w="0"/>
            <a:solidFill>
              <a:schemeClr val="accent4">
                <a:lumMod val="60000"/>
                <a:lumOff val="40000"/>
              </a:schemeClr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804280</xdr:colOff>
      <xdr:row>26</xdr:row>
      <xdr:rowOff>95715</xdr:rowOff>
    </xdr:from>
    <xdr:to>
      <xdr:col>10</xdr:col>
      <xdr:colOff>418267</xdr:colOff>
      <xdr:row>28</xdr:row>
      <xdr:rowOff>166808</xdr:rowOff>
    </xdr:to>
    <xdr:sp macro="" textlink="">
      <xdr:nvSpPr>
        <xdr:cNvPr id="50" name="Rectángulo redondeado 49">
          <a:hlinkClick xmlns:r="http://schemas.openxmlformats.org/officeDocument/2006/relationships" r:id="rId13"/>
        </xdr:cNvPr>
        <xdr:cNvSpPr/>
      </xdr:nvSpPr>
      <xdr:spPr>
        <a:xfrm>
          <a:off x="8215195" y="4927910"/>
          <a:ext cx="1449292" cy="442800"/>
        </a:xfrm>
        <a:prstGeom prst="roundRect">
          <a:avLst/>
        </a:prstGeom>
        <a:solidFill>
          <a:schemeClr val="bg2">
            <a:lumMod val="25000"/>
          </a:schemeClr>
        </a:solidFill>
        <a:ln>
          <a:solidFill>
            <a:srgbClr val="EE853E"/>
          </a:solidFill>
        </a:ln>
        <a:effectLst>
          <a:innerShdw blurRad="63500" dist="50800" dir="5400000">
            <a:prstClr val="black">
              <a:alpha val="50000"/>
            </a:prstClr>
          </a:inn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0" cap="none" spc="0">
              <a:ln w="0"/>
              <a:solidFill>
                <a:schemeClr val="accent4">
                  <a:lumMod val="60000"/>
                  <a:lumOff val="4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Condiciones</a:t>
          </a:r>
          <a:r>
            <a:rPr lang="es-CO" sz="1000" b="0" cap="none" spc="0" baseline="0">
              <a:ln w="0"/>
              <a:solidFill>
                <a:schemeClr val="accent4">
                  <a:lumMod val="60000"/>
                  <a:lumOff val="4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Comerciales</a:t>
          </a:r>
          <a:endParaRPr lang="es-CO" sz="1000" b="0" cap="none" spc="0">
            <a:ln w="0"/>
            <a:solidFill>
              <a:schemeClr val="accent4">
                <a:lumMod val="60000"/>
                <a:lumOff val="40000"/>
              </a:schemeClr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1048213</xdr:colOff>
      <xdr:row>30</xdr:row>
      <xdr:rowOff>107330</xdr:rowOff>
    </xdr:from>
    <xdr:to>
      <xdr:col>1</xdr:col>
      <xdr:colOff>453115</xdr:colOff>
      <xdr:row>32</xdr:row>
      <xdr:rowOff>178423</xdr:rowOff>
    </xdr:to>
    <xdr:sp macro="" textlink="">
      <xdr:nvSpPr>
        <xdr:cNvPr id="51" name="Rectángulo redondeado 50">
          <a:hlinkClick xmlns:r="http://schemas.openxmlformats.org/officeDocument/2006/relationships" r:id="rId14"/>
        </xdr:cNvPr>
        <xdr:cNvSpPr/>
      </xdr:nvSpPr>
      <xdr:spPr>
        <a:xfrm>
          <a:off x="1048213" y="5682940"/>
          <a:ext cx="1449292" cy="442800"/>
        </a:xfrm>
        <a:prstGeom prst="roundRect">
          <a:avLst/>
        </a:prstGeom>
        <a:solidFill>
          <a:schemeClr val="bg2">
            <a:lumMod val="25000"/>
          </a:schemeClr>
        </a:solidFill>
        <a:ln>
          <a:solidFill>
            <a:srgbClr val="EE853E"/>
          </a:solidFill>
        </a:ln>
        <a:effectLst>
          <a:innerShdw blurRad="63500" dist="50800" dir="5400000">
            <a:prstClr val="black">
              <a:alpha val="50000"/>
            </a:prstClr>
          </a:inn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0" cap="none" spc="0" baseline="0">
              <a:ln w="0"/>
              <a:solidFill>
                <a:schemeClr val="accent4">
                  <a:lumMod val="60000"/>
                  <a:lumOff val="4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Certificaciones de Calidad</a:t>
          </a:r>
          <a:endParaRPr lang="es-CO" sz="1000" b="0" cap="none" spc="0">
            <a:ln w="0"/>
            <a:solidFill>
              <a:schemeClr val="accent4">
                <a:lumMod val="60000"/>
                <a:lumOff val="40000"/>
              </a:schemeClr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805674</xdr:colOff>
      <xdr:row>30</xdr:row>
      <xdr:rowOff>97109</xdr:rowOff>
    </xdr:from>
    <xdr:to>
      <xdr:col>10</xdr:col>
      <xdr:colOff>419661</xdr:colOff>
      <xdr:row>32</xdr:row>
      <xdr:rowOff>168202</xdr:rowOff>
    </xdr:to>
    <xdr:sp macro="" textlink="">
      <xdr:nvSpPr>
        <xdr:cNvPr id="52" name="Rectángulo redondeado 51">
          <a:hlinkClick xmlns:r="http://schemas.openxmlformats.org/officeDocument/2006/relationships" r:id="rId15"/>
        </xdr:cNvPr>
        <xdr:cNvSpPr/>
      </xdr:nvSpPr>
      <xdr:spPr>
        <a:xfrm>
          <a:off x="8216589" y="5672719"/>
          <a:ext cx="1449292" cy="442800"/>
        </a:xfrm>
        <a:prstGeom prst="roundRect">
          <a:avLst/>
        </a:prstGeom>
        <a:solidFill>
          <a:schemeClr val="bg2">
            <a:lumMod val="25000"/>
          </a:schemeClr>
        </a:solidFill>
        <a:ln>
          <a:solidFill>
            <a:srgbClr val="EE853E"/>
          </a:solidFill>
        </a:ln>
        <a:effectLst>
          <a:innerShdw blurRad="63500" dist="50800" dir="5400000">
            <a:prstClr val="black">
              <a:alpha val="50000"/>
            </a:prstClr>
          </a:innerShdw>
        </a:effectLst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0" cap="none" spc="0">
              <a:ln w="0"/>
              <a:solidFill>
                <a:schemeClr val="accent4">
                  <a:lumMod val="60000"/>
                  <a:lumOff val="4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Caracteristicas</a:t>
          </a:r>
          <a:r>
            <a:rPr lang="es-CO" sz="1000" b="0" cap="none" spc="0" baseline="0">
              <a:ln w="0"/>
              <a:solidFill>
                <a:schemeClr val="accent4">
                  <a:lumMod val="60000"/>
                  <a:lumOff val="40000"/>
                </a:schemeClr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Tecnicas</a:t>
          </a:r>
          <a:endParaRPr lang="es-CO" sz="1000" b="0" cap="none" spc="0">
            <a:ln w="0"/>
            <a:solidFill>
              <a:schemeClr val="accent4">
                <a:lumMod val="60000"/>
                <a:lumOff val="40000"/>
              </a:schemeClr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162622</xdr:colOff>
      <xdr:row>1</xdr:row>
      <xdr:rowOff>11616</xdr:rowOff>
    </xdr:from>
    <xdr:to>
      <xdr:col>8</xdr:col>
      <xdr:colOff>638872</xdr:colOff>
      <xdr:row>7</xdr:row>
      <xdr:rowOff>0</xdr:rowOff>
    </xdr:to>
    <xdr:sp macro="" textlink="">
      <xdr:nvSpPr>
        <xdr:cNvPr id="12" name="Rectángulo 11">
          <a:hlinkClick xmlns:r="http://schemas.openxmlformats.org/officeDocument/2006/relationships" r:id="rId16"/>
        </xdr:cNvPr>
        <xdr:cNvSpPr/>
      </xdr:nvSpPr>
      <xdr:spPr>
        <a:xfrm>
          <a:off x="2973659" y="197470"/>
          <a:ext cx="5076128" cy="110350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</xdr:col>
      <xdr:colOff>662103</xdr:colOff>
      <xdr:row>33</xdr:row>
      <xdr:rowOff>46463</xdr:rowOff>
    </xdr:from>
    <xdr:to>
      <xdr:col>8</xdr:col>
      <xdr:colOff>789877</xdr:colOff>
      <xdr:row>38</xdr:row>
      <xdr:rowOff>66442</xdr:rowOff>
    </xdr:to>
    <xdr:sp macro="" textlink="">
      <xdr:nvSpPr>
        <xdr:cNvPr id="13" name="Rectángulo 12">
          <a:hlinkClick xmlns:r="http://schemas.openxmlformats.org/officeDocument/2006/relationships" r:id="rId15"/>
        </xdr:cNvPr>
        <xdr:cNvSpPr/>
      </xdr:nvSpPr>
      <xdr:spPr>
        <a:xfrm>
          <a:off x="2706493" y="6226097"/>
          <a:ext cx="5494299" cy="9144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9</xdr:col>
      <xdr:colOff>302011</xdr:colOff>
      <xdr:row>36</xdr:row>
      <xdr:rowOff>92928</xdr:rowOff>
    </xdr:from>
    <xdr:to>
      <xdr:col>10</xdr:col>
      <xdr:colOff>374957</xdr:colOff>
      <xdr:row>38</xdr:row>
      <xdr:rowOff>74574</xdr:rowOff>
    </xdr:to>
    <xdr:pic>
      <xdr:nvPicPr>
        <xdr:cNvPr id="53" name="Imagen 52">
          <a:hlinkClick xmlns:r="http://schemas.openxmlformats.org/officeDocument/2006/relationships" r:id="rId17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556" t="91382" r="42643" b="5682"/>
        <a:stretch/>
      </xdr:blipFill>
      <xdr:spPr>
        <a:xfrm>
          <a:off x="8630578" y="6830123"/>
          <a:ext cx="990599" cy="318506"/>
        </a:xfrm>
        <a:prstGeom prst="rect">
          <a:avLst/>
        </a:prstGeom>
      </xdr:spPr>
    </xdr:pic>
    <xdr:clientData/>
  </xdr:twoCellAnchor>
  <xdr:twoCellAnchor editAs="oneCell">
    <xdr:from>
      <xdr:col>10</xdr:col>
      <xdr:colOff>371706</xdr:colOff>
      <xdr:row>36</xdr:row>
      <xdr:rowOff>92927</xdr:rowOff>
    </xdr:from>
    <xdr:to>
      <xdr:col>11</xdr:col>
      <xdr:colOff>538511</xdr:colOff>
      <xdr:row>38</xdr:row>
      <xdr:rowOff>72483</xdr:rowOff>
    </xdr:to>
    <xdr:pic>
      <xdr:nvPicPr>
        <xdr:cNvPr id="54" name="Imagen 53">
          <a:hlinkClick xmlns:r="http://schemas.openxmlformats.org/officeDocument/2006/relationships" r:id="rId19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572" t="91287" r="28366" b="5682"/>
        <a:stretch/>
      </xdr:blipFill>
      <xdr:spPr>
        <a:xfrm>
          <a:off x="9617926" y="6830122"/>
          <a:ext cx="933451" cy="316416"/>
        </a:xfrm>
        <a:prstGeom prst="rect">
          <a:avLst/>
        </a:prstGeom>
      </xdr:spPr>
    </xdr:pic>
    <xdr:clientData/>
  </xdr:twoCellAnchor>
  <xdr:twoCellAnchor>
    <xdr:from>
      <xdr:col>9</xdr:col>
      <xdr:colOff>232317</xdr:colOff>
      <xdr:row>35</xdr:row>
      <xdr:rowOff>34850</xdr:rowOff>
    </xdr:from>
    <xdr:to>
      <xdr:col>11</xdr:col>
      <xdr:colOff>615640</xdr:colOff>
      <xdr:row>36</xdr:row>
      <xdr:rowOff>127776</xdr:rowOff>
    </xdr:to>
    <xdr:sp macro="" textlink="">
      <xdr:nvSpPr>
        <xdr:cNvPr id="17" name="CuadroTexto 16"/>
        <xdr:cNvSpPr txBox="1"/>
      </xdr:nvSpPr>
      <xdr:spPr>
        <a:xfrm>
          <a:off x="8560884" y="6586191"/>
          <a:ext cx="2067622" cy="2787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>
              <a:solidFill>
                <a:schemeClr val="accent4">
                  <a:lumMod val="60000"/>
                  <a:lumOff val="40000"/>
                </a:schemeClr>
              </a:solidFill>
            </a:rPr>
            <a:t>Descargue</a:t>
          </a:r>
          <a:r>
            <a:rPr lang="es-CO" sz="1100" b="1" baseline="0">
              <a:solidFill>
                <a:schemeClr val="accent4">
                  <a:lumMod val="60000"/>
                  <a:lumOff val="40000"/>
                </a:schemeClr>
              </a:solidFill>
            </a:rPr>
            <a:t> nuestra APP Cablecol</a:t>
          </a:r>
          <a:endParaRPr lang="es-CO" sz="1100" b="1">
            <a:solidFill>
              <a:schemeClr val="accent4">
                <a:lumMod val="60000"/>
                <a:lumOff val="40000"/>
              </a:schemeClr>
            </a:solidFill>
          </a:endParaRPr>
        </a:p>
      </xdr:txBody>
    </xdr:sp>
    <xdr:clientData/>
  </xdr:twoCellAnchor>
  <xdr:twoCellAnchor>
    <xdr:from>
      <xdr:col>0</xdr:col>
      <xdr:colOff>233679</xdr:colOff>
      <xdr:row>35</xdr:row>
      <xdr:rowOff>36241</xdr:rowOff>
    </xdr:from>
    <xdr:to>
      <xdr:col>1</xdr:col>
      <xdr:colOff>255517</xdr:colOff>
      <xdr:row>38</xdr:row>
      <xdr:rowOff>34847</xdr:rowOff>
    </xdr:to>
    <xdr:sp macro="" textlink="">
      <xdr:nvSpPr>
        <xdr:cNvPr id="56" name="CuadroTexto 55"/>
        <xdr:cNvSpPr txBox="1"/>
      </xdr:nvSpPr>
      <xdr:spPr>
        <a:xfrm>
          <a:off x="233679" y="6587582"/>
          <a:ext cx="2066228" cy="5213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1100" b="1">
              <a:solidFill>
                <a:schemeClr val="accent4">
                  <a:lumMod val="60000"/>
                  <a:lumOff val="40000"/>
                </a:schemeClr>
              </a:solidFill>
            </a:rPr>
            <a:t>* Algunos vinculos requieren</a:t>
          </a:r>
          <a:r>
            <a:rPr lang="es-CO" sz="1100" b="1" baseline="0">
              <a:solidFill>
                <a:schemeClr val="accent4">
                  <a:lumMod val="60000"/>
                  <a:lumOff val="40000"/>
                </a:schemeClr>
              </a:solidFill>
            </a:rPr>
            <a:t> conexion a internet</a:t>
          </a:r>
          <a:endParaRPr lang="es-CO" sz="1100" b="1">
            <a:solidFill>
              <a:schemeClr val="accent4">
                <a:lumMod val="60000"/>
                <a:lumOff val="40000"/>
              </a:schemeClr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2659858</xdr:colOff>
      <xdr:row>1</xdr:row>
      <xdr:rowOff>64288</xdr:rowOff>
    </xdr:from>
    <xdr:to>
      <xdr:col>5</xdr:col>
      <xdr:colOff>554833</xdr:colOff>
      <xdr:row>3</xdr:row>
      <xdr:rowOff>64288</xdr:rowOff>
    </xdr:to>
    <xdr:sp macro="" textlink="">
      <xdr:nvSpPr>
        <xdr:cNvPr id="18" name="Rectángulo 17"/>
        <xdr:cNvSpPr/>
      </xdr:nvSpPr>
      <xdr:spPr>
        <a:xfrm>
          <a:off x="3164683" y="178588"/>
          <a:ext cx="3028950" cy="4667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 b="1" baseline="0">
              <a:solidFill>
                <a:schemeClr val="bg1"/>
              </a:solidFill>
              <a:latin typeface="Arial Narrow" panose="020B0606020202030204" pitchFamily="34" charset="0"/>
              <a:cs typeface="Arabic Typesetting" panose="03020402040406030203" pitchFamily="66" charset="-78"/>
            </a:rPr>
            <a:t>Consultar disponibilidad con su Representante Comercial.  </a:t>
          </a:r>
          <a:endParaRPr lang="es-CO" sz="1100" b="1">
            <a:solidFill>
              <a:schemeClr val="bg1"/>
            </a:solidFill>
            <a:latin typeface="Arial Narrow" panose="020B0606020202030204" pitchFamily="34" charset="0"/>
            <a:cs typeface="Arabic Typesetting" panose="03020402040406030203" pitchFamily="66" charset="-78"/>
          </a:endParaRPr>
        </a:p>
      </xdr:txBody>
    </xdr:sp>
    <xdr:clientData/>
  </xdr:twoCellAnchor>
  <xdr:twoCellAnchor editAs="oneCell">
    <xdr:from>
      <xdr:col>1</xdr:col>
      <xdr:colOff>2383</xdr:colOff>
      <xdr:row>1</xdr:row>
      <xdr:rowOff>7138</xdr:rowOff>
    </xdr:from>
    <xdr:to>
      <xdr:col>11</xdr:col>
      <xdr:colOff>9525</xdr:colOff>
      <xdr:row>6</xdr:row>
      <xdr:rowOff>188114</xdr:rowOff>
    </xdr:to>
    <xdr:pic>
      <xdr:nvPicPr>
        <xdr:cNvPr id="32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20000"/>
                  </a14:imgEffect>
                </a14:imgLayer>
              </a14:imgProps>
            </a:ext>
          </a:extLst>
        </a:blip>
        <a:srcRect l="12789" t="75789" r="12783"/>
        <a:stretch/>
      </xdr:blipFill>
      <xdr:spPr bwMode="auto">
        <a:xfrm flipV="1">
          <a:off x="507208" y="121438"/>
          <a:ext cx="10484642" cy="13620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1526379</xdr:colOff>
      <xdr:row>4</xdr:row>
      <xdr:rowOff>219074</xdr:rowOff>
    </xdr:from>
    <xdr:to>
      <xdr:col>11</xdr:col>
      <xdr:colOff>0</xdr:colOff>
      <xdr:row>7</xdr:row>
      <xdr:rowOff>371475</xdr:rowOff>
    </xdr:to>
    <xdr:pic>
      <xdr:nvPicPr>
        <xdr:cNvPr id="33" name="Picture 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/>
        <a:srcRect l="12561" t="138" r="14632" b="87312"/>
        <a:stretch/>
      </xdr:blipFill>
      <xdr:spPr bwMode="auto">
        <a:xfrm>
          <a:off x="2031204" y="1028699"/>
          <a:ext cx="8951121" cy="8382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</xdr:colOff>
      <xdr:row>3</xdr:row>
      <xdr:rowOff>85725</xdr:rowOff>
    </xdr:from>
    <xdr:to>
      <xdr:col>11</xdr:col>
      <xdr:colOff>9525</xdr:colOff>
      <xdr:row>7</xdr:row>
      <xdr:rowOff>364319</xdr:rowOff>
    </xdr:to>
    <xdr:pic>
      <xdr:nvPicPr>
        <xdr:cNvPr id="34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20000"/>
                  </a14:imgEffect>
                </a14:imgLayer>
              </a14:imgProps>
            </a:ext>
          </a:extLst>
        </a:blip>
        <a:srcRect l="12789" t="62750" r="12783" b="1863"/>
        <a:stretch/>
      </xdr:blipFill>
      <xdr:spPr bwMode="auto">
        <a:xfrm flipV="1">
          <a:off x="514350" y="666750"/>
          <a:ext cx="10477500" cy="11929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114299</xdr:colOff>
      <xdr:row>1</xdr:row>
      <xdr:rowOff>190500</xdr:rowOff>
    </xdr:from>
    <xdr:to>
      <xdr:col>1</xdr:col>
      <xdr:colOff>2607468</xdr:colOff>
      <xdr:row>5</xdr:row>
      <xdr:rowOff>43842</xdr:rowOff>
    </xdr:to>
    <xdr:pic>
      <xdr:nvPicPr>
        <xdr:cNvPr id="35" name="Imagen 34"/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4" y="304800"/>
          <a:ext cx="2493169" cy="624867"/>
        </a:xfrm>
        <a:prstGeom prst="rect">
          <a:avLst/>
        </a:prstGeom>
      </xdr:spPr>
    </xdr:pic>
    <xdr:clientData/>
  </xdr:twoCellAnchor>
  <xdr:twoCellAnchor editAs="oneCell">
    <xdr:from>
      <xdr:col>10</xdr:col>
      <xdr:colOff>78583</xdr:colOff>
      <xdr:row>2</xdr:row>
      <xdr:rowOff>16663</xdr:rowOff>
    </xdr:from>
    <xdr:to>
      <xdr:col>10</xdr:col>
      <xdr:colOff>564359</xdr:colOff>
      <xdr:row>4</xdr:row>
      <xdr:rowOff>83338</xdr:rowOff>
    </xdr:to>
    <xdr:pic>
      <xdr:nvPicPr>
        <xdr:cNvPr id="10" name="Imagen 9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8908" y="330988"/>
          <a:ext cx="485776" cy="447675"/>
        </a:xfrm>
        <a:prstGeom prst="rect">
          <a:avLst/>
        </a:prstGeom>
        <a:effectLst>
          <a:glow rad="139700">
            <a:schemeClr val="bg1">
              <a:lumMod val="50000"/>
              <a:alpha val="40000"/>
            </a:schemeClr>
          </a:glow>
          <a:reflection blurRad="6350" stA="52000" endA="300" endPos="35000" dir="5400000" sy="-100000" algn="bl" rotWithShape="0"/>
        </a:effectLst>
      </xdr:spPr>
    </xdr:pic>
    <xdr:clientData/>
  </xdr:twoCellAnchor>
  <xdr:twoCellAnchor>
    <xdr:from>
      <xdr:col>7</xdr:col>
      <xdr:colOff>326233</xdr:colOff>
      <xdr:row>1</xdr:row>
      <xdr:rowOff>16663</xdr:rowOff>
    </xdr:from>
    <xdr:to>
      <xdr:col>9</xdr:col>
      <xdr:colOff>759621</xdr:colOff>
      <xdr:row>4</xdr:row>
      <xdr:rowOff>140489</xdr:rowOff>
    </xdr:to>
    <xdr:sp macro="" textlink="">
      <xdr:nvSpPr>
        <xdr:cNvPr id="12" name="CuadroTexto 11"/>
        <xdr:cNvSpPr txBox="1"/>
      </xdr:nvSpPr>
      <xdr:spPr>
        <a:xfrm>
          <a:off x="7917658" y="130963"/>
          <a:ext cx="2300288" cy="704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CO" sz="1400" b="1">
              <a:latin typeface="Century Gothic" panose="020B0502020202020204" pitchFamily="34" charset="0"/>
            </a:rPr>
            <a:t>Lista de precios No.12</a:t>
          </a:r>
        </a:p>
        <a:p>
          <a:pPr algn="r"/>
          <a:r>
            <a:rPr lang="es-CO" sz="1400" b="1">
              <a:latin typeface="Century Gothic" panose="020B0502020202020204" pitchFamily="34" charset="0"/>
            </a:rPr>
            <a:t>Febrero 01 de</a:t>
          </a:r>
          <a:r>
            <a:rPr lang="es-CO" sz="1400" b="1" baseline="0">
              <a:latin typeface="Century Gothic" panose="020B0502020202020204" pitchFamily="34" charset="0"/>
            </a:rPr>
            <a:t> 2018</a:t>
          </a:r>
          <a:endParaRPr lang="es-CO" sz="1000" b="1">
            <a:latin typeface="Century Gothic" panose="020B0502020202020204" pitchFamily="34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2659858</xdr:colOff>
      <xdr:row>1</xdr:row>
      <xdr:rowOff>64288</xdr:rowOff>
    </xdr:from>
    <xdr:to>
      <xdr:col>5</xdr:col>
      <xdr:colOff>554833</xdr:colOff>
      <xdr:row>3</xdr:row>
      <xdr:rowOff>64288</xdr:rowOff>
    </xdr:to>
    <xdr:sp macro="" textlink="">
      <xdr:nvSpPr>
        <xdr:cNvPr id="7" name="Rectángulo 6"/>
        <xdr:cNvSpPr/>
      </xdr:nvSpPr>
      <xdr:spPr>
        <a:xfrm>
          <a:off x="3164683" y="178588"/>
          <a:ext cx="3028950" cy="4667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 b="1" baseline="0">
              <a:solidFill>
                <a:schemeClr val="bg1"/>
              </a:solidFill>
              <a:latin typeface="Arial Narrow" panose="020B0606020202030204" pitchFamily="34" charset="0"/>
              <a:cs typeface="Arabic Typesetting" panose="03020402040406030203" pitchFamily="66" charset="-78"/>
            </a:rPr>
            <a:t>Consultar disponibilidad con su Representante Comercial.  </a:t>
          </a:r>
          <a:endParaRPr lang="es-CO" sz="1100" b="1">
            <a:solidFill>
              <a:schemeClr val="bg1"/>
            </a:solidFill>
            <a:latin typeface="Arial Narrow" panose="020B0606020202030204" pitchFamily="34" charset="0"/>
            <a:cs typeface="Arabic Typesetting" panose="03020402040406030203" pitchFamily="66" charset="-78"/>
          </a:endParaRPr>
        </a:p>
      </xdr:txBody>
    </xdr:sp>
    <xdr:clientData/>
  </xdr:twoCellAnchor>
  <xdr:twoCellAnchor>
    <xdr:from>
      <xdr:col>1</xdr:col>
      <xdr:colOff>2659858</xdr:colOff>
      <xdr:row>1</xdr:row>
      <xdr:rowOff>64288</xdr:rowOff>
    </xdr:from>
    <xdr:to>
      <xdr:col>5</xdr:col>
      <xdr:colOff>554833</xdr:colOff>
      <xdr:row>3</xdr:row>
      <xdr:rowOff>64288</xdr:rowOff>
    </xdr:to>
    <xdr:sp macro="" textlink="">
      <xdr:nvSpPr>
        <xdr:cNvPr id="17" name="Rectángulo 16"/>
        <xdr:cNvSpPr/>
      </xdr:nvSpPr>
      <xdr:spPr>
        <a:xfrm>
          <a:off x="3164683" y="178588"/>
          <a:ext cx="3028950" cy="4667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100" b="1" baseline="0">
              <a:solidFill>
                <a:schemeClr val="bg1"/>
              </a:solidFill>
              <a:latin typeface="Arial Narrow" panose="020B0606020202030204" pitchFamily="34" charset="0"/>
              <a:cs typeface="Arabic Typesetting" panose="03020402040406030203" pitchFamily="66" charset="-78"/>
            </a:rPr>
            <a:t>Consultar disponibilidad con su Representante Comercial.  </a:t>
          </a:r>
          <a:endParaRPr lang="es-CO" sz="1100" b="1">
            <a:solidFill>
              <a:schemeClr val="bg1"/>
            </a:solidFill>
            <a:latin typeface="Arial Narrow" panose="020B0606020202030204" pitchFamily="34" charset="0"/>
            <a:cs typeface="Arabic Typesetting" panose="03020402040406030203" pitchFamily="66" charset="-78"/>
          </a:endParaRPr>
        </a:p>
      </xdr:txBody>
    </xdr:sp>
    <xdr:clientData/>
  </xdr:twoCellAnchor>
  <xdr:twoCellAnchor editAs="oneCell">
    <xdr:from>
      <xdr:col>1</xdr:col>
      <xdr:colOff>2383</xdr:colOff>
      <xdr:row>1</xdr:row>
      <xdr:rowOff>7138</xdr:rowOff>
    </xdr:from>
    <xdr:to>
      <xdr:col>10</xdr:col>
      <xdr:colOff>752475</xdr:colOff>
      <xdr:row>6</xdr:row>
      <xdr:rowOff>133348</xdr:rowOff>
    </xdr:to>
    <xdr:pic>
      <xdr:nvPicPr>
        <xdr:cNvPr id="18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20000"/>
                  </a14:imgEffect>
                </a14:imgLayer>
              </a14:imgProps>
            </a:ext>
          </a:extLst>
        </a:blip>
        <a:srcRect l="12789" t="75789" r="12783"/>
        <a:stretch/>
      </xdr:blipFill>
      <xdr:spPr bwMode="auto">
        <a:xfrm flipV="1">
          <a:off x="507208" y="121438"/>
          <a:ext cx="10465592" cy="12787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1609725</xdr:colOff>
      <xdr:row>4</xdr:row>
      <xdr:rowOff>95251</xdr:rowOff>
    </xdr:from>
    <xdr:to>
      <xdr:col>11</xdr:col>
      <xdr:colOff>0</xdr:colOff>
      <xdr:row>7</xdr:row>
      <xdr:rowOff>223837</xdr:rowOff>
    </xdr:to>
    <xdr:pic>
      <xdr:nvPicPr>
        <xdr:cNvPr id="19" name="Picture 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/>
        <a:srcRect l="12561" t="138" r="14632" b="87312"/>
        <a:stretch/>
      </xdr:blipFill>
      <xdr:spPr bwMode="auto">
        <a:xfrm>
          <a:off x="2114550" y="904876"/>
          <a:ext cx="8867775" cy="8143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492918</xdr:colOff>
      <xdr:row>2</xdr:row>
      <xdr:rowOff>142871</xdr:rowOff>
    </xdr:from>
    <xdr:to>
      <xdr:col>10</xdr:col>
      <xdr:colOff>752475</xdr:colOff>
      <xdr:row>7</xdr:row>
      <xdr:rowOff>192874</xdr:rowOff>
    </xdr:to>
    <xdr:pic>
      <xdr:nvPicPr>
        <xdr:cNvPr id="20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20000"/>
                  </a14:imgEffect>
                </a14:imgLayer>
              </a14:imgProps>
            </a:ext>
          </a:extLst>
        </a:blip>
        <a:srcRect l="12789" t="62750" r="12783" b="1863"/>
        <a:stretch/>
      </xdr:blipFill>
      <xdr:spPr bwMode="auto">
        <a:xfrm flipV="1">
          <a:off x="492918" y="457196"/>
          <a:ext cx="10479882" cy="10406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114299</xdr:colOff>
      <xdr:row>1</xdr:row>
      <xdr:rowOff>123825</xdr:rowOff>
    </xdr:from>
    <xdr:to>
      <xdr:col>1</xdr:col>
      <xdr:colOff>2607468</xdr:colOff>
      <xdr:row>4</xdr:row>
      <xdr:rowOff>177192</xdr:rowOff>
    </xdr:to>
    <xdr:pic>
      <xdr:nvPicPr>
        <xdr:cNvPr id="21" name="Imagen 20"/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4" y="238125"/>
          <a:ext cx="2493169" cy="634392"/>
        </a:xfrm>
        <a:prstGeom prst="rect">
          <a:avLst/>
        </a:prstGeom>
      </xdr:spPr>
    </xdr:pic>
    <xdr:clientData/>
  </xdr:twoCellAnchor>
  <xdr:twoCellAnchor editAs="oneCell">
    <xdr:from>
      <xdr:col>10</xdr:col>
      <xdr:colOff>111918</xdr:colOff>
      <xdr:row>1</xdr:row>
      <xdr:rowOff>161921</xdr:rowOff>
    </xdr:from>
    <xdr:to>
      <xdr:col>10</xdr:col>
      <xdr:colOff>597694</xdr:colOff>
      <xdr:row>4</xdr:row>
      <xdr:rowOff>28571</xdr:rowOff>
    </xdr:to>
    <xdr:pic>
      <xdr:nvPicPr>
        <xdr:cNvPr id="11" name="Imagen 10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2243" y="276221"/>
          <a:ext cx="485776" cy="447675"/>
        </a:xfrm>
        <a:prstGeom prst="rect">
          <a:avLst/>
        </a:prstGeom>
        <a:effectLst>
          <a:glow rad="139700">
            <a:schemeClr val="bg1">
              <a:lumMod val="50000"/>
              <a:alpha val="40000"/>
            </a:schemeClr>
          </a:glow>
          <a:reflection blurRad="6350" stA="52000" endA="300" endPos="35000" dir="5400000" sy="-100000" algn="bl" rotWithShape="0"/>
        </a:effectLst>
      </xdr:spPr>
    </xdr:pic>
    <xdr:clientData/>
  </xdr:twoCellAnchor>
  <xdr:twoCellAnchor>
    <xdr:from>
      <xdr:col>7</xdr:col>
      <xdr:colOff>369093</xdr:colOff>
      <xdr:row>1</xdr:row>
      <xdr:rowOff>19046</xdr:rowOff>
    </xdr:from>
    <xdr:to>
      <xdr:col>10</xdr:col>
      <xdr:colOff>40481</xdr:colOff>
      <xdr:row>4</xdr:row>
      <xdr:rowOff>142872</xdr:rowOff>
    </xdr:to>
    <xdr:sp macro="" textlink="">
      <xdr:nvSpPr>
        <xdr:cNvPr id="13" name="CuadroTexto 12"/>
        <xdr:cNvSpPr txBox="1"/>
      </xdr:nvSpPr>
      <xdr:spPr>
        <a:xfrm>
          <a:off x="7960518" y="133346"/>
          <a:ext cx="2300288" cy="704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CO" sz="1400" b="1">
              <a:latin typeface="Century Gothic" panose="020B0502020202020204" pitchFamily="34" charset="0"/>
            </a:rPr>
            <a:t>Lista de precios No.12</a:t>
          </a:r>
        </a:p>
        <a:p>
          <a:pPr algn="r"/>
          <a:r>
            <a:rPr lang="es-CO" sz="1400" b="1">
              <a:latin typeface="Century Gothic" panose="020B0502020202020204" pitchFamily="34" charset="0"/>
            </a:rPr>
            <a:t>Febrero 01 de</a:t>
          </a:r>
          <a:r>
            <a:rPr lang="es-CO" sz="1400" b="1" baseline="0">
              <a:latin typeface="Century Gothic" panose="020B0502020202020204" pitchFamily="34" charset="0"/>
            </a:rPr>
            <a:t> 2018</a:t>
          </a:r>
          <a:endParaRPr lang="es-CO" sz="1000" b="1">
            <a:latin typeface="Century Gothic" panose="020B0502020202020204" pitchFamily="34" charset="0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2383</xdr:colOff>
      <xdr:row>1</xdr:row>
      <xdr:rowOff>7139</xdr:rowOff>
    </xdr:from>
    <xdr:to>
      <xdr:col>11</xdr:col>
      <xdr:colOff>0</xdr:colOff>
      <xdr:row>6</xdr:row>
      <xdr:rowOff>188115</xdr:rowOff>
    </xdr:to>
    <xdr:pic>
      <xdr:nvPicPr>
        <xdr:cNvPr id="18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20000"/>
                  </a14:imgEffect>
                </a14:imgLayer>
              </a14:imgProps>
            </a:ext>
          </a:extLst>
        </a:blip>
        <a:srcRect l="12789" t="75789" r="12783"/>
        <a:stretch/>
      </xdr:blipFill>
      <xdr:spPr bwMode="auto">
        <a:xfrm flipV="1">
          <a:off x="507208" y="121439"/>
          <a:ext cx="10475117" cy="1333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1535904</xdr:colOff>
      <xdr:row>5</xdr:row>
      <xdr:rowOff>9524</xdr:rowOff>
    </xdr:from>
    <xdr:to>
      <xdr:col>10</xdr:col>
      <xdr:colOff>752475</xdr:colOff>
      <xdr:row>7</xdr:row>
      <xdr:rowOff>233362</xdr:rowOff>
    </xdr:to>
    <xdr:pic>
      <xdr:nvPicPr>
        <xdr:cNvPr id="19" name="Picture 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/>
        <a:srcRect l="12561" t="138" r="14632" b="87312"/>
        <a:stretch/>
      </xdr:blipFill>
      <xdr:spPr bwMode="auto">
        <a:xfrm>
          <a:off x="2040729" y="1047749"/>
          <a:ext cx="8932071" cy="6810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7143</xdr:colOff>
      <xdr:row>3</xdr:row>
      <xdr:rowOff>133344</xdr:rowOff>
    </xdr:from>
    <xdr:to>
      <xdr:col>10</xdr:col>
      <xdr:colOff>752475</xdr:colOff>
      <xdr:row>7</xdr:row>
      <xdr:rowOff>221447</xdr:rowOff>
    </xdr:to>
    <xdr:pic>
      <xdr:nvPicPr>
        <xdr:cNvPr id="20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20000"/>
                  </a14:imgEffect>
                </a14:imgLayer>
              </a14:imgProps>
            </a:ext>
          </a:extLst>
        </a:blip>
        <a:srcRect l="12789" t="62750" r="12783" b="1863"/>
        <a:stretch/>
      </xdr:blipFill>
      <xdr:spPr bwMode="auto">
        <a:xfrm flipV="1">
          <a:off x="511968" y="714369"/>
          <a:ext cx="10460832" cy="10025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114299</xdr:colOff>
      <xdr:row>2</xdr:row>
      <xdr:rowOff>62064</xdr:rowOff>
    </xdr:from>
    <xdr:to>
      <xdr:col>1</xdr:col>
      <xdr:colOff>2607468</xdr:colOff>
      <xdr:row>5</xdr:row>
      <xdr:rowOff>43842</xdr:rowOff>
    </xdr:to>
    <xdr:pic>
      <xdr:nvPicPr>
        <xdr:cNvPr id="21" name="Imagen 20"/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4" y="414489"/>
          <a:ext cx="2493169" cy="667578"/>
        </a:xfrm>
        <a:prstGeom prst="rect">
          <a:avLst/>
        </a:prstGeom>
      </xdr:spPr>
    </xdr:pic>
    <xdr:clientData/>
  </xdr:twoCellAnchor>
  <xdr:twoCellAnchor editAs="oneCell">
    <xdr:from>
      <xdr:col>10</xdr:col>
      <xdr:colOff>11908</xdr:colOff>
      <xdr:row>1</xdr:row>
      <xdr:rowOff>171450</xdr:rowOff>
    </xdr:from>
    <xdr:to>
      <xdr:col>10</xdr:col>
      <xdr:colOff>497684</xdr:colOff>
      <xdr:row>4</xdr:row>
      <xdr:rowOff>57150</xdr:rowOff>
    </xdr:to>
    <xdr:pic>
      <xdr:nvPicPr>
        <xdr:cNvPr id="25" name="Imagen 24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2233" y="285750"/>
          <a:ext cx="485776" cy="466725"/>
        </a:xfrm>
        <a:prstGeom prst="rect">
          <a:avLst/>
        </a:prstGeom>
        <a:effectLst>
          <a:glow rad="139700">
            <a:schemeClr val="bg1">
              <a:lumMod val="50000"/>
              <a:alpha val="40000"/>
            </a:schemeClr>
          </a:glow>
          <a:reflection blurRad="6350" stA="52000" endA="300" endPos="35000" dir="5400000" sy="-100000" algn="bl" rotWithShape="0"/>
        </a:effectLst>
      </xdr:spPr>
    </xdr:pic>
    <xdr:clientData/>
  </xdr:twoCellAnchor>
  <xdr:twoCellAnchor>
    <xdr:from>
      <xdr:col>7</xdr:col>
      <xdr:colOff>264318</xdr:colOff>
      <xdr:row>1</xdr:row>
      <xdr:rowOff>19044</xdr:rowOff>
    </xdr:from>
    <xdr:to>
      <xdr:col>9</xdr:col>
      <xdr:colOff>697706</xdr:colOff>
      <xdr:row>4</xdr:row>
      <xdr:rowOff>142870</xdr:rowOff>
    </xdr:to>
    <xdr:sp macro="" textlink="">
      <xdr:nvSpPr>
        <xdr:cNvPr id="9" name="CuadroTexto 8"/>
        <xdr:cNvSpPr txBox="1"/>
      </xdr:nvSpPr>
      <xdr:spPr>
        <a:xfrm>
          <a:off x="7855743" y="133344"/>
          <a:ext cx="2300288" cy="704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CO" sz="1400" b="1">
              <a:latin typeface="Century Gothic" panose="020B0502020202020204" pitchFamily="34" charset="0"/>
            </a:rPr>
            <a:t>Lista de precios No.12</a:t>
          </a:r>
        </a:p>
        <a:p>
          <a:pPr algn="r"/>
          <a:r>
            <a:rPr lang="es-CO" sz="1400" b="1">
              <a:latin typeface="Century Gothic" panose="020B0502020202020204" pitchFamily="34" charset="0"/>
            </a:rPr>
            <a:t>Febrero 01 de</a:t>
          </a:r>
          <a:r>
            <a:rPr lang="es-CO" sz="1400" b="1" baseline="0">
              <a:latin typeface="Century Gothic" panose="020B0502020202020204" pitchFamily="34" charset="0"/>
            </a:rPr>
            <a:t> 2018</a:t>
          </a:r>
          <a:endParaRPr lang="es-CO" sz="1000" b="1">
            <a:latin typeface="Century Gothic" panose="020B0502020202020204" pitchFamily="34" charset="0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2383</xdr:colOff>
      <xdr:row>1</xdr:row>
      <xdr:rowOff>7139</xdr:rowOff>
    </xdr:from>
    <xdr:to>
      <xdr:col>11</xdr:col>
      <xdr:colOff>0</xdr:colOff>
      <xdr:row>6</xdr:row>
      <xdr:rowOff>188115</xdr:rowOff>
    </xdr:to>
    <xdr:pic>
      <xdr:nvPicPr>
        <xdr:cNvPr id="6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20000"/>
                  </a14:imgEffect>
                </a14:imgLayer>
              </a14:imgProps>
            </a:ext>
          </a:extLst>
        </a:blip>
        <a:srcRect l="12789" t="75789" r="12783"/>
        <a:stretch/>
      </xdr:blipFill>
      <xdr:spPr bwMode="auto">
        <a:xfrm flipV="1">
          <a:off x="507208" y="121439"/>
          <a:ext cx="10475117" cy="1333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1535904</xdr:colOff>
      <xdr:row>5</xdr:row>
      <xdr:rowOff>28575</xdr:rowOff>
    </xdr:from>
    <xdr:to>
      <xdr:col>10</xdr:col>
      <xdr:colOff>752475</xdr:colOff>
      <xdr:row>7</xdr:row>
      <xdr:rowOff>228599</xdr:rowOff>
    </xdr:to>
    <xdr:pic>
      <xdr:nvPicPr>
        <xdr:cNvPr id="9" name="Picture 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/>
        <a:srcRect l="12561" t="138" r="14632" b="87312"/>
        <a:stretch/>
      </xdr:blipFill>
      <xdr:spPr bwMode="auto">
        <a:xfrm>
          <a:off x="2040729" y="914400"/>
          <a:ext cx="8932071" cy="6000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7143</xdr:colOff>
      <xdr:row>3</xdr:row>
      <xdr:rowOff>123825</xdr:rowOff>
    </xdr:from>
    <xdr:to>
      <xdr:col>10</xdr:col>
      <xdr:colOff>752475</xdr:colOff>
      <xdr:row>8</xdr:row>
      <xdr:rowOff>0</xdr:rowOff>
    </xdr:to>
    <xdr:pic>
      <xdr:nvPicPr>
        <xdr:cNvPr id="10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20000"/>
                  </a14:imgEffect>
                </a14:imgLayer>
              </a14:imgProps>
            </a:ext>
          </a:extLst>
        </a:blip>
        <a:srcRect l="12789" t="62750" r="12783" b="1863"/>
        <a:stretch/>
      </xdr:blipFill>
      <xdr:spPr bwMode="auto">
        <a:xfrm flipV="1">
          <a:off x="511968" y="628650"/>
          <a:ext cx="10460832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114299</xdr:colOff>
      <xdr:row>1</xdr:row>
      <xdr:rowOff>180975</xdr:rowOff>
    </xdr:from>
    <xdr:to>
      <xdr:col>1</xdr:col>
      <xdr:colOff>2607468</xdr:colOff>
      <xdr:row>5</xdr:row>
      <xdr:rowOff>43842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4" y="295275"/>
          <a:ext cx="2493169" cy="634392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</xdr:colOff>
      <xdr:row>1</xdr:row>
      <xdr:rowOff>180974</xdr:rowOff>
    </xdr:from>
    <xdr:to>
      <xdr:col>10</xdr:col>
      <xdr:colOff>542926</xdr:colOff>
      <xdr:row>4</xdr:row>
      <xdr:rowOff>47624</xdr:rowOff>
    </xdr:to>
    <xdr:pic>
      <xdr:nvPicPr>
        <xdr:cNvPr id="15" name="Imagen 14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7475" y="295274"/>
          <a:ext cx="485776" cy="447675"/>
        </a:xfrm>
        <a:prstGeom prst="rect">
          <a:avLst/>
        </a:prstGeom>
        <a:effectLst>
          <a:glow rad="139700">
            <a:schemeClr val="bg1">
              <a:lumMod val="50000"/>
              <a:alpha val="40000"/>
            </a:schemeClr>
          </a:glow>
          <a:reflection blurRad="6350" stA="52000" endA="300" endPos="35000" dir="5400000" sy="-100000" algn="bl" rotWithShape="0"/>
        </a:effectLst>
      </xdr:spPr>
    </xdr:pic>
    <xdr:clientData/>
  </xdr:twoCellAnchor>
  <xdr:twoCellAnchor>
    <xdr:from>
      <xdr:col>7</xdr:col>
      <xdr:colOff>307183</xdr:colOff>
      <xdr:row>1</xdr:row>
      <xdr:rowOff>16664</xdr:rowOff>
    </xdr:from>
    <xdr:to>
      <xdr:col>9</xdr:col>
      <xdr:colOff>740571</xdr:colOff>
      <xdr:row>4</xdr:row>
      <xdr:rowOff>140490</xdr:rowOff>
    </xdr:to>
    <xdr:sp macro="" textlink="">
      <xdr:nvSpPr>
        <xdr:cNvPr id="13" name="CuadroTexto 12"/>
        <xdr:cNvSpPr txBox="1"/>
      </xdr:nvSpPr>
      <xdr:spPr>
        <a:xfrm>
          <a:off x="7898608" y="130964"/>
          <a:ext cx="2300288" cy="704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CO" sz="1400" b="1">
              <a:latin typeface="Century Gothic" panose="020B0502020202020204" pitchFamily="34" charset="0"/>
            </a:rPr>
            <a:t>Lista de precios No.12</a:t>
          </a:r>
        </a:p>
        <a:p>
          <a:pPr algn="r"/>
          <a:r>
            <a:rPr lang="es-CO" sz="1400" b="1">
              <a:latin typeface="Century Gothic" panose="020B0502020202020204" pitchFamily="34" charset="0"/>
            </a:rPr>
            <a:t>Febrero 01 de</a:t>
          </a:r>
          <a:r>
            <a:rPr lang="es-CO" sz="1400" b="1" baseline="0">
              <a:latin typeface="Century Gothic" panose="020B0502020202020204" pitchFamily="34" charset="0"/>
            </a:rPr>
            <a:t> 2018</a:t>
          </a:r>
          <a:endParaRPr lang="es-CO" sz="1000" b="1">
            <a:latin typeface="Century Gothic" panose="020B0502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28575</xdr:rowOff>
    </xdr:from>
    <xdr:to>
      <xdr:col>9</xdr:col>
      <xdr:colOff>1042618</xdr:colOff>
      <xdr:row>48</xdr:row>
      <xdr:rowOff>85725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0038"/>
        <a:stretch/>
      </xdr:blipFill>
      <xdr:spPr>
        <a:xfrm>
          <a:off x="1133475" y="228600"/>
          <a:ext cx="7738693" cy="9048750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1</xdr:row>
      <xdr:rowOff>152400</xdr:rowOff>
    </xdr:from>
    <xdr:to>
      <xdr:col>1</xdr:col>
      <xdr:colOff>758338</xdr:colOff>
      <xdr:row>4</xdr:row>
      <xdr:rowOff>66675</xdr:rowOff>
    </xdr:to>
    <xdr:pic>
      <xdr:nvPicPr>
        <xdr:cNvPr id="8" name="Imagen 7">
          <a:hlinkClick xmlns:r="http://schemas.openxmlformats.org/officeDocument/2006/relationships" r:id="rId2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650" y="352425"/>
          <a:ext cx="482113" cy="485775"/>
        </a:xfrm>
        <a:prstGeom prst="rect">
          <a:avLst/>
        </a:prstGeom>
        <a:effectLst>
          <a:glow rad="139700">
            <a:schemeClr val="bg1">
              <a:lumMod val="50000"/>
              <a:alpha val="40000"/>
            </a:schemeClr>
          </a:glow>
          <a:reflection blurRad="6350" stA="52000" endA="300" endPos="35000" dir="5400000" sy="-100000" algn="bl" rotWithShape="0"/>
        </a:effectLst>
      </xdr:spPr>
    </xdr:pic>
    <xdr:clientData/>
  </xdr:twoCellAnchor>
  <xdr:twoCellAnchor>
    <xdr:from>
      <xdr:col>1</xdr:col>
      <xdr:colOff>257174</xdr:colOff>
      <xdr:row>8</xdr:row>
      <xdr:rowOff>28575</xdr:rowOff>
    </xdr:from>
    <xdr:to>
      <xdr:col>4</xdr:col>
      <xdr:colOff>333375</xdr:colOff>
      <xdr:row>9</xdr:row>
      <xdr:rowOff>76200</xdr:rowOff>
    </xdr:to>
    <xdr:sp macro="" textlink="">
      <xdr:nvSpPr>
        <xdr:cNvPr id="3" name="CuadroTexto 2"/>
        <xdr:cNvSpPr txBox="1"/>
      </xdr:nvSpPr>
      <xdr:spPr>
        <a:xfrm>
          <a:off x="1371599" y="1562100"/>
          <a:ext cx="2362201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>
              <a:solidFill>
                <a:schemeClr val="bg2">
                  <a:lumMod val="10000"/>
                </a:schemeClr>
              </a:solidFill>
            </a:rPr>
            <a:t>Desde</a:t>
          </a:r>
          <a:r>
            <a:rPr lang="es-CO" sz="1100" baseline="0">
              <a:solidFill>
                <a:schemeClr val="bg2">
                  <a:lumMod val="10000"/>
                </a:schemeClr>
              </a:solidFill>
            </a:rPr>
            <a:t> el 01 de Febrero de 2018</a:t>
          </a:r>
          <a:endParaRPr lang="es-CO" sz="1100">
            <a:solidFill>
              <a:schemeClr val="bg2">
                <a:lumMod val="10000"/>
              </a:schemeClr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676274</xdr:colOff>
      <xdr:row>1</xdr:row>
      <xdr:rowOff>85725</xdr:rowOff>
    </xdr:from>
    <xdr:to>
      <xdr:col>8</xdr:col>
      <xdr:colOff>590549</xdr:colOff>
      <xdr:row>4</xdr:row>
      <xdr:rowOff>0</xdr:rowOff>
    </xdr:to>
    <xdr:sp macro="" textlink="">
      <xdr:nvSpPr>
        <xdr:cNvPr id="4" name="Rectángulo 3"/>
        <xdr:cNvSpPr/>
      </xdr:nvSpPr>
      <xdr:spPr>
        <a:xfrm>
          <a:off x="3314699" y="209550"/>
          <a:ext cx="3724275" cy="4857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600" baseline="0">
              <a:solidFill>
                <a:srgbClr val="EC7728"/>
              </a:solidFill>
              <a:latin typeface="Arial Black" panose="020B0A04020102020204" pitchFamily="34" charset="0"/>
            </a:rPr>
            <a:t> </a:t>
          </a:r>
          <a:r>
            <a:rPr lang="es-CO" sz="1800" baseline="0">
              <a:solidFill>
                <a:sysClr val="windowText" lastClr="000000"/>
              </a:solidFill>
              <a:latin typeface="Arial Black" panose="020B0A04020102020204" pitchFamily="34" charset="0"/>
            </a:rPr>
            <a:t>CABLECOL EN COLOMBIA</a:t>
          </a:r>
          <a:endParaRPr lang="es-CO" sz="1800">
            <a:solidFill>
              <a:sysClr val="windowText" lastClr="000000"/>
            </a:solidFill>
            <a:latin typeface="Arial Black" panose="020B0A04020102020204" pitchFamily="34" charset="0"/>
          </a:endParaRPr>
        </a:p>
      </xdr:txBody>
    </xdr:sp>
    <xdr:clientData/>
  </xdr:twoCellAnchor>
  <xdr:twoCellAnchor editAs="oneCell">
    <xdr:from>
      <xdr:col>1</xdr:col>
      <xdr:colOff>180976</xdr:colOff>
      <xdr:row>1</xdr:row>
      <xdr:rowOff>104775</xdr:rowOff>
    </xdr:from>
    <xdr:to>
      <xdr:col>1</xdr:col>
      <xdr:colOff>666752</xdr:colOff>
      <xdr:row>4</xdr:row>
      <xdr:rowOff>17462</xdr:rowOff>
    </xdr:to>
    <xdr:pic>
      <xdr:nvPicPr>
        <xdr:cNvPr id="5" name="Imagen 4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1" y="228600"/>
          <a:ext cx="485776" cy="484187"/>
        </a:xfrm>
        <a:prstGeom prst="rect">
          <a:avLst/>
        </a:prstGeom>
        <a:effectLst>
          <a:glow rad="139700">
            <a:schemeClr val="bg1">
              <a:lumMod val="50000"/>
              <a:alpha val="40000"/>
            </a:schemeClr>
          </a:glow>
          <a:reflection blurRad="6350" stA="52000" endA="300" endPos="35000" dir="5400000" sy="-100000" algn="bl" rotWithShape="0"/>
        </a:effectLst>
      </xdr:spPr>
    </xdr:pic>
    <xdr:clientData/>
  </xdr:twoCellAnchor>
  <xdr:twoCellAnchor editAs="oneCell">
    <xdr:from>
      <xdr:col>1</xdr:col>
      <xdr:colOff>57150</xdr:colOff>
      <xdr:row>4</xdr:row>
      <xdr:rowOff>19050</xdr:rowOff>
    </xdr:from>
    <xdr:to>
      <xdr:col>10</xdr:col>
      <xdr:colOff>866775</xdr:colOff>
      <xdr:row>44</xdr:row>
      <xdr:rowOff>47625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03" r="953" b="16004"/>
        <a:stretch/>
      </xdr:blipFill>
      <xdr:spPr>
        <a:xfrm>
          <a:off x="1171575" y="714375"/>
          <a:ext cx="7667625" cy="7915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21433</xdr:colOff>
      <xdr:row>0</xdr:row>
      <xdr:rowOff>111914</xdr:rowOff>
    </xdr:from>
    <xdr:to>
      <xdr:col>11</xdr:col>
      <xdr:colOff>9525</xdr:colOff>
      <xdr:row>6</xdr:row>
      <xdr:rowOff>178590</xdr:rowOff>
    </xdr:to>
    <xdr:pic>
      <xdr:nvPicPr>
        <xdr:cNvPr id="7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20000"/>
                  </a14:imgEffect>
                </a14:imgLayer>
              </a14:imgProps>
            </a:ext>
          </a:extLst>
        </a:blip>
        <a:srcRect l="12789" t="75789" r="12783"/>
        <a:stretch/>
      </xdr:blipFill>
      <xdr:spPr bwMode="auto">
        <a:xfrm flipV="1">
          <a:off x="526258" y="111914"/>
          <a:ext cx="10465592" cy="1333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1526379</xdr:colOff>
      <xdr:row>5</xdr:row>
      <xdr:rowOff>28574</xdr:rowOff>
    </xdr:from>
    <xdr:to>
      <xdr:col>11</xdr:col>
      <xdr:colOff>0</xdr:colOff>
      <xdr:row>8</xdr:row>
      <xdr:rowOff>4762</xdr:rowOff>
    </xdr:to>
    <xdr:pic>
      <xdr:nvPicPr>
        <xdr:cNvPr id="9" name="Picture 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/>
        <a:srcRect l="12561" t="138" r="14632" b="87312"/>
        <a:stretch/>
      </xdr:blipFill>
      <xdr:spPr bwMode="auto">
        <a:xfrm>
          <a:off x="2031204" y="1066799"/>
          <a:ext cx="8951121" cy="8620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16669</xdr:colOff>
      <xdr:row>3</xdr:row>
      <xdr:rowOff>114300</xdr:rowOff>
    </xdr:from>
    <xdr:to>
      <xdr:col>11</xdr:col>
      <xdr:colOff>1</xdr:colOff>
      <xdr:row>7</xdr:row>
      <xdr:rowOff>230975</xdr:rowOff>
    </xdr:to>
    <xdr:pic>
      <xdr:nvPicPr>
        <xdr:cNvPr id="12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20000"/>
                  </a14:imgEffect>
                </a14:imgLayer>
              </a14:imgProps>
            </a:ext>
          </a:extLst>
        </a:blip>
        <a:srcRect l="12789" t="62750" r="12783" b="1863"/>
        <a:stretch/>
      </xdr:blipFill>
      <xdr:spPr bwMode="auto">
        <a:xfrm flipV="1">
          <a:off x="521494" y="695325"/>
          <a:ext cx="10460832" cy="1221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114299</xdr:colOff>
      <xdr:row>1</xdr:row>
      <xdr:rowOff>133350</xdr:rowOff>
    </xdr:from>
    <xdr:to>
      <xdr:col>1</xdr:col>
      <xdr:colOff>2607468</xdr:colOff>
      <xdr:row>5</xdr:row>
      <xdr:rowOff>43842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4" y="247650"/>
          <a:ext cx="2493169" cy="682017"/>
        </a:xfrm>
        <a:prstGeom prst="rect">
          <a:avLst/>
        </a:prstGeom>
      </xdr:spPr>
    </xdr:pic>
    <xdr:clientData/>
  </xdr:twoCellAnchor>
  <xdr:twoCellAnchor>
    <xdr:from>
      <xdr:col>7</xdr:col>
      <xdr:colOff>209550</xdr:colOff>
      <xdr:row>1</xdr:row>
      <xdr:rowOff>19050</xdr:rowOff>
    </xdr:from>
    <xdr:to>
      <xdr:col>9</xdr:col>
      <xdr:colOff>642938</xdr:colOff>
      <xdr:row>4</xdr:row>
      <xdr:rowOff>142876</xdr:rowOff>
    </xdr:to>
    <xdr:sp macro="" textlink="">
      <xdr:nvSpPr>
        <xdr:cNvPr id="14" name="CuadroTexto 13"/>
        <xdr:cNvSpPr txBox="1"/>
      </xdr:nvSpPr>
      <xdr:spPr>
        <a:xfrm>
          <a:off x="7800975" y="133350"/>
          <a:ext cx="2300288" cy="704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CO" sz="1400" b="1">
              <a:latin typeface="Century Gothic" panose="020B0502020202020204" pitchFamily="34" charset="0"/>
            </a:rPr>
            <a:t>Lista de precios No.12</a:t>
          </a:r>
        </a:p>
        <a:p>
          <a:pPr algn="r"/>
          <a:r>
            <a:rPr lang="es-CO" sz="1400" b="1">
              <a:latin typeface="Century Gothic" panose="020B0502020202020204" pitchFamily="34" charset="0"/>
            </a:rPr>
            <a:t>Febrero 01 de</a:t>
          </a:r>
          <a:r>
            <a:rPr lang="es-CO" sz="1400" b="1" baseline="0">
              <a:latin typeface="Century Gothic" panose="020B0502020202020204" pitchFamily="34" charset="0"/>
            </a:rPr>
            <a:t> 2018</a:t>
          </a:r>
          <a:endParaRPr lang="es-CO" sz="1000" b="1">
            <a:latin typeface="Century Gothic" panose="020B0502020202020204" pitchFamily="34" charset="0"/>
          </a:endParaRPr>
        </a:p>
      </xdr:txBody>
    </xdr:sp>
    <xdr:clientData/>
  </xdr:twoCellAnchor>
  <xdr:twoCellAnchor editAs="oneCell">
    <xdr:from>
      <xdr:col>9</xdr:col>
      <xdr:colOff>711994</xdr:colOff>
      <xdr:row>2</xdr:row>
      <xdr:rowOff>57150</xdr:rowOff>
    </xdr:from>
    <xdr:to>
      <xdr:col>10</xdr:col>
      <xdr:colOff>435770</xdr:colOff>
      <xdr:row>4</xdr:row>
      <xdr:rowOff>123825</xdr:rowOff>
    </xdr:to>
    <xdr:pic>
      <xdr:nvPicPr>
        <xdr:cNvPr id="8" name="Imagen 7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70319" y="371475"/>
          <a:ext cx="485776" cy="447675"/>
        </a:xfrm>
        <a:prstGeom prst="rect">
          <a:avLst/>
        </a:prstGeom>
        <a:effectLst>
          <a:glow rad="139700">
            <a:schemeClr val="bg1">
              <a:lumMod val="50000"/>
              <a:alpha val="40000"/>
            </a:schemeClr>
          </a:glow>
          <a:reflection blurRad="6350" stA="52000" endA="300" endPos="35000" dir="5400000" sy="-100000" algn="bl" rotWithShape="0"/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2383</xdr:colOff>
      <xdr:row>1</xdr:row>
      <xdr:rowOff>7140</xdr:rowOff>
    </xdr:from>
    <xdr:to>
      <xdr:col>11</xdr:col>
      <xdr:colOff>23812</xdr:colOff>
      <xdr:row>6</xdr:row>
      <xdr:rowOff>178591</xdr:rowOff>
    </xdr:to>
    <xdr:pic>
      <xdr:nvPicPr>
        <xdr:cNvPr id="13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20000"/>
                  </a14:imgEffect>
                </a14:imgLayer>
              </a14:imgProps>
            </a:ext>
          </a:extLst>
        </a:blip>
        <a:srcRect l="12789" t="75789" r="12783"/>
        <a:stretch/>
      </xdr:blipFill>
      <xdr:spPr bwMode="auto">
        <a:xfrm flipV="1">
          <a:off x="507208" y="121440"/>
          <a:ext cx="10584654" cy="1143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1545429</xdr:colOff>
      <xdr:row>5</xdr:row>
      <xdr:rowOff>28574</xdr:rowOff>
    </xdr:from>
    <xdr:to>
      <xdr:col>11</xdr:col>
      <xdr:colOff>23811</xdr:colOff>
      <xdr:row>7</xdr:row>
      <xdr:rowOff>233362</xdr:rowOff>
    </xdr:to>
    <xdr:pic>
      <xdr:nvPicPr>
        <xdr:cNvPr id="10" name="Picture 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/>
        <a:srcRect l="12561" t="138" r="14632" b="87312"/>
        <a:stretch/>
      </xdr:blipFill>
      <xdr:spPr bwMode="auto">
        <a:xfrm>
          <a:off x="2050254" y="1066799"/>
          <a:ext cx="9041607" cy="8620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492918</xdr:colOff>
      <xdr:row>3</xdr:row>
      <xdr:rowOff>142872</xdr:rowOff>
    </xdr:from>
    <xdr:to>
      <xdr:col>11</xdr:col>
      <xdr:colOff>19050</xdr:colOff>
      <xdr:row>7</xdr:row>
      <xdr:rowOff>211925</xdr:rowOff>
    </xdr:to>
    <xdr:pic>
      <xdr:nvPicPr>
        <xdr:cNvPr id="9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20000"/>
                  </a14:imgEffect>
                </a14:imgLayer>
              </a14:imgProps>
            </a:ext>
          </a:extLst>
        </a:blip>
        <a:srcRect l="12789" t="62750" r="12783" b="1863"/>
        <a:stretch/>
      </xdr:blipFill>
      <xdr:spPr bwMode="auto">
        <a:xfrm flipV="1">
          <a:off x="492918" y="647697"/>
          <a:ext cx="10594182" cy="10691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114299</xdr:colOff>
      <xdr:row>1</xdr:row>
      <xdr:rowOff>171450</xdr:rowOff>
    </xdr:from>
    <xdr:to>
      <xdr:col>1</xdr:col>
      <xdr:colOff>2607468</xdr:colOff>
      <xdr:row>5</xdr:row>
      <xdr:rowOff>43842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4" y="285750"/>
          <a:ext cx="2493169" cy="643917"/>
        </a:xfrm>
        <a:prstGeom prst="rect">
          <a:avLst/>
        </a:prstGeom>
      </xdr:spPr>
    </xdr:pic>
    <xdr:clientData/>
  </xdr:twoCellAnchor>
  <xdr:twoCellAnchor editAs="oneCell">
    <xdr:from>
      <xdr:col>10</xdr:col>
      <xdr:colOff>102393</xdr:colOff>
      <xdr:row>2</xdr:row>
      <xdr:rowOff>57147</xdr:rowOff>
    </xdr:from>
    <xdr:to>
      <xdr:col>10</xdr:col>
      <xdr:colOff>588169</xdr:colOff>
      <xdr:row>4</xdr:row>
      <xdr:rowOff>123822</xdr:rowOff>
    </xdr:to>
    <xdr:pic>
      <xdr:nvPicPr>
        <xdr:cNvPr id="12" name="Imagen 11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2718" y="371472"/>
          <a:ext cx="485776" cy="447675"/>
        </a:xfrm>
        <a:prstGeom prst="rect">
          <a:avLst/>
        </a:prstGeom>
        <a:effectLst>
          <a:glow rad="139700">
            <a:schemeClr val="bg1">
              <a:lumMod val="50000"/>
              <a:alpha val="40000"/>
            </a:schemeClr>
          </a:glow>
          <a:reflection blurRad="6350" stA="52000" endA="300" endPos="35000" dir="5400000" sy="-100000" algn="bl" rotWithShape="0"/>
        </a:effectLst>
      </xdr:spPr>
    </xdr:pic>
    <xdr:clientData/>
  </xdr:twoCellAnchor>
  <xdr:twoCellAnchor>
    <xdr:from>
      <xdr:col>7</xdr:col>
      <xdr:colOff>364333</xdr:colOff>
      <xdr:row>1</xdr:row>
      <xdr:rowOff>16665</xdr:rowOff>
    </xdr:from>
    <xdr:to>
      <xdr:col>10</xdr:col>
      <xdr:colOff>35721</xdr:colOff>
      <xdr:row>4</xdr:row>
      <xdr:rowOff>140491</xdr:rowOff>
    </xdr:to>
    <xdr:sp macro="" textlink="">
      <xdr:nvSpPr>
        <xdr:cNvPr id="14" name="CuadroTexto 13"/>
        <xdr:cNvSpPr txBox="1"/>
      </xdr:nvSpPr>
      <xdr:spPr>
        <a:xfrm>
          <a:off x="7955758" y="130965"/>
          <a:ext cx="2300288" cy="704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CO" sz="1400" b="1">
              <a:latin typeface="Century Gothic" panose="020B0502020202020204" pitchFamily="34" charset="0"/>
            </a:rPr>
            <a:t>Lista de precios No.12</a:t>
          </a:r>
        </a:p>
        <a:p>
          <a:pPr algn="r"/>
          <a:r>
            <a:rPr lang="es-CO" sz="1400" b="1">
              <a:latin typeface="Century Gothic" panose="020B0502020202020204" pitchFamily="34" charset="0"/>
            </a:rPr>
            <a:t>Febrero 01 de</a:t>
          </a:r>
          <a:r>
            <a:rPr lang="es-CO" sz="1400" b="1" baseline="0">
              <a:latin typeface="Century Gothic" panose="020B0502020202020204" pitchFamily="34" charset="0"/>
            </a:rPr>
            <a:t> 2018</a:t>
          </a:r>
          <a:endParaRPr lang="es-CO" sz="1000" b="1">
            <a:latin typeface="Century Gothic" panose="020B0502020202020204" pitchFamily="34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2383</xdr:colOff>
      <xdr:row>1</xdr:row>
      <xdr:rowOff>26189</xdr:rowOff>
    </xdr:from>
    <xdr:to>
      <xdr:col>10</xdr:col>
      <xdr:colOff>752475</xdr:colOff>
      <xdr:row>7</xdr:row>
      <xdr:rowOff>7140</xdr:rowOff>
    </xdr:to>
    <xdr:pic>
      <xdr:nvPicPr>
        <xdr:cNvPr id="7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20000"/>
                  </a14:imgEffect>
                </a14:imgLayer>
              </a14:imgProps>
            </a:ext>
          </a:extLst>
        </a:blip>
        <a:srcRect l="12789" t="75789" r="12783"/>
        <a:stretch/>
      </xdr:blipFill>
      <xdr:spPr bwMode="auto">
        <a:xfrm flipV="1">
          <a:off x="507208" y="140489"/>
          <a:ext cx="10484642" cy="1143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1545429</xdr:colOff>
      <xdr:row>5</xdr:row>
      <xdr:rowOff>19049</xdr:rowOff>
    </xdr:from>
    <xdr:to>
      <xdr:col>11</xdr:col>
      <xdr:colOff>0</xdr:colOff>
      <xdr:row>7</xdr:row>
      <xdr:rowOff>233362</xdr:rowOff>
    </xdr:to>
    <xdr:pic>
      <xdr:nvPicPr>
        <xdr:cNvPr id="8" name="Picture 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/>
        <a:srcRect l="12561" t="138" r="14632" b="87312"/>
        <a:stretch/>
      </xdr:blipFill>
      <xdr:spPr bwMode="auto">
        <a:xfrm>
          <a:off x="2050254" y="904874"/>
          <a:ext cx="8951121" cy="6048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492918</xdr:colOff>
      <xdr:row>3</xdr:row>
      <xdr:rowOff>161919</xdr:rowOff>
    </xdr:from>
    <xdr:to>
      <xdr:col>10</xdr:col>
      <xdr:colOff>752475</xdr:colOff>
      <xdr:row>8</xdr:row>
      <xdr:rowOff>2372</xdr:rowOff>
    </xdr:to>
    <xdr:pic>
      <xdr:nvPicPr>
        <xdr:cNvPr id="11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20000"/>
                  </a14:imgEffect>
                </a14:imgLayer>
              </a14:imgProps>
            </a:ext>
          </a:extLst>
        </a:blip>
        <a:srcRect l="12789" t="62750" r="12783" b="1863"/>
        <a:stretch/>
      </xdr:blipFill>
      <xdr:spPr bwMode="auto">
        <a:xfrm flipV="1">
          <a:off x="492918" y="666744"/>
          <a:ext cx="10498932" cy="8501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114299</xdr:colOff>
      <xdr:row>2</xdr:row>
      <xdr:rowOff>0</xdr:rowOff>
    </xdr:from>
    <xdr:to>
      <xdr:col>1</xdr:col>
      <xdr:colOff>2607468</xdr:colOff>
      <xdr:row>5</xdr:row>
      <xdr:rowOff>43842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4" y="314325"/>
          <a:ext cx="2493169" cy="615342"/>
        </a:xfrm>
        <a:prstGeom prst="rect">
          <a:avLst/>
        </a:prstGeom>
      </xdr:spPr>
    </xdr:pic>
    <xdr:clientData/>
  </xdr:twoCellAnchor>
  <xdr:twoCellAnchor editAs="oneCell">
    <xdr:from>
      <xdr:col>10</xdr:col>
      <xdr:colOff>30958</xdr:colOff>
      <xdr:row>1</xdr:row>
      <xdr:rowOff>188114</xdr:rowOff>
    </xdr:from>
    <xdr:to>
      <xdr:col>10</xdr:col>
      <xdr:colOff>516734</xdr:colOff>
      <xdr:row>4</xdr:row>
      <xdr:rowOff>54764</xdr:rowOff>
    </xdr:to>
    <xdr:pic>
      <xdr:nvPicPr>
        <xdr:cNvPr id="10" name="Imagen 9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0333" y="302414"/>
          <a:ext cx="485776" cy="447675"/>
        </a:xfrm>
        <a:prstGeom prst="rect">
          <a:avLst/>
        </a:prstGeom>
        <a:effectLst>
          <a:glow rad="139700">
            <a:schemeClr val="bg1">
              <a:lumMod val="50000"/>
              <a:alpha val="40000"/>
            </a:schemeClr>
          </a:glow>
          <a:reflection blurRad="6350" stA="52000" endA="300" endPos="35000" dir="5400000" sy="-100000" algn="bl" rotWithShape="0"/>
        </a:effectLst>
      </xdr:spPr>
    </xdr:pic>
    <xdr:clientData/>
  </xdr:twoCellAnchor>
  <xdr:twoCellAnchor>
    <xdr:from>
      <xdr:col>7</xdr:col>
      <xdr:colOff>221458</xdr:colOff>
      <xdr:row>1</xdr:row>
      <xdr:rowOff>35714</xdr:rowOff>
    </xdr:from>
    <xdr:to>
      <xdr:col>9</xdr:col>
      <xdr:colOff>702471</xdr:colOff>
      <xdr:row>4</xdr:row>
      <xdr:rowOff>159540</xdr:rowOff>
    </xdr:to>
    <xdr:sp macro="" textlink="">
      <xdr:nvSpPr>
        <xdr:cNvPr id="12" name="CuadroTexto 11"/>
        <xdr:cNvSpPr txBox="1"/>
      </xdr:nvSpPr>
      <xdr:spPr>
        <a:xfrm>
          <a:off x="7879558" y="150014"/>
          <a:ext cx="2300288" cy="704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CO" sz="1400" b="1">
              <a:latin typeface="Century Gothic" panose="020B0502020202020204" pitchFamily="34" charset="0"/>
            </a:rPr>
            <a:t>Lista de precios No.12</a:t>
          </a:r>
        </a:p>
        <a:p>
          <a:pPr algn="r"/>
          <a:r>
            <a:rPr lang="es-CO" sz="1400" b="1">
              <a:latin typeface="Century Gothic" panose="020B0502020202020204" pitchFamily="34" charset="0"/>
            </a:rPr>
            <a:t>Febrero 01 de</a:t>
          </a:r>
          <a:r>
            <a:rPr lang="es-CO" sz="1400" b="1" baseline="0">
              <a:latin typeface="Century Gothic" panose="020B0502020202020204" pitchFamily="34" charset="0"/>
            </a:rPr>
            <a:t> 2018</a:t>
          </a:r>
          <a:endParaRPr lang="es-CO" sz="1000" b="1">
            <a:latin typeface="Century Gothic" panose="020B0502020202020204" pitchFamily="34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2383</xdr:colOff>
      <xdr:row>1</xdr:row>
      <xdr:rowOff>26188</xdr:rowOff>
    </xdr:from>
    <xdr:to>
      <xdr:col>11</xdr:col>
      <xdr:colOff>9525</xdr:colOff>
      <xdr:row>6</xdr:row>
      <xdr:rowOff>197639</xdr:rowOff>
    </xdr:to>
    <xdr:pic>
      <xdr:nvPicPr>
        <xdr:cNvPr id="16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20000"/>
                  </a14:imgEffect>
                </a14:imgLayer>
              </a14:imgProps>
            </a:ext>
          </a:extLst>
        </a:blip>
        <a:srcRect l="12789" t="75789" r="12783"/>
        <a:stretch/>
      </xdr:blipFill>
      <xdr:spPr bwMode="auto">
        <a:xfrm flipV="1">
          <a:off x="507208" y="140488"/>
          <a:ext cx="10484642" cy="11430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1545429</xdr:colOff>
      <xdr:row>5</xdr:row>
      <xdr:rowOff>19049</xdr:rowOff>
    </xdr:from>
    <xdr:to>
      <xdr:col>11</xdr:col>
      <xdr:colOff>19050</xdr:colOff>
      <xdr:row>7</xdr:row>
      <xdr:rowOff>233362</xdr:rowOff>
    </xdr:to>
    <xdr:pic>
      <xdr:nvPicPr>
        <xdr:cNvPr id="17" name="Picture 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/>
        <a:srcRect l="12561" t="138" r="14632" b="87312"/>
        <a:stretch/>
      </xdr:blipFill>
      <xdr:spPr bwMode="auto">
        <a:xfrm>
          <a:off x="2050254" y="1057274"/>
          <a:ext cx="8951121" cy="6810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</xdr:row>
      <xdr:rowOff>161916</xdr:rowOff>
    </xdr:from>
    <xdr:to>
      <xdr:col>11</xdr:col>
      <xdr:colOff>9525</xdr:colOff>
      <xdr:row>8</xdr:row>
      <xdr:rowOff>2369</xdr:rowOff>
    </xdr:to>
    <xdr:pic>
      <xdr:nvPicPr>
        <xdr:cNvPr id="18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20000"/>
                  </a14:imgEffect>
                </a14:imgLayer>
              </a14:imgProps>
            </a:ext>
          </a:extLst>
        </a:blip>
        <a:srcRect l="12789" t="62750" r="12783" b="1863"/>
        <a:stretch/>
      </xdr:blipFill>
      <xdr:spPr bwMode="auto">
        <a:xfrm flipV="1">
          <a:off x="504825" y="742941"/>
          <a:ext cx="10487025" cy="10025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114299</xdr:colOff>
      <xdr:row>1</xdr:row>
      <xdr:rowOff>152400</xdr:rowOff>
    </xdr:from>
    <xdr:to>
      <xdr:col>1</xdr:col>
      <xdr:colOff>2607468</xdr:colOff>
      <xdr:row>5</xdr:row>
      <xdr:rowOff>43842</xdr:rowOff>
    </xdr:to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4" y="266700"/>
          <a:ext cx="2493169" cy="662967"/>
        </a:xfrm>
        <a:prstGeom prst="rect">
          <a:avLst/>
        </a:prstGeom>
      </xdr:spPr>
    </xdr:pic>
    <xdr:clientData/>
  </xdr:twoCellAnchor>
  <xdr:twoCellAnchor editAs="oneCell">
    <xdr:from>
      <xdr:col>10</xdr:col>
      <xdr:colOff>57150</xdr:colOff>
      <xdr:row>2</xdr:row>
      <xdr:rowOff>19041</xdr:rowOff>
    </xdr:from>
    <xdr:to>
      <xdr:col>10</xdr:col>
      <xdr:colOff>542926</xdr:colOff>
      <xdr:row>4</xdr:row>
      <xdr:rowOff>85716</xdr:rowOff>
    </xdr:to>
    <xdr:pic>
      <xdr:nvPicPr>
        <xdr:cNvPr id="9" name="Imagen 8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7475" y="333366"/>
          <a:ext cx="485776" cy="447675"/>
        </a:xfrm>
        <a:prstGeom prst="rect">
          <a:avLst/>
        </a:prstGeom>
        <a:effectLst>
          <a:glow rad="139700">
            <a:schemeClr val="bg1">
              <a:lumMod val="50000"/>
              <a:alpha val="40000"/>
            </a:schemeClr>
          </a:glow>
          <a:reflection blurRad="6350" stA="52000" endA="300" endPos="35000" dir="5400000" sy="-100000" algn="bl" rotWithShape="0"/>
        </a:effectLst>
      </xdr:spPr>
    </xdr:pic>
    <xdr:clientData/>
  </xdr:twoCellAnchor>
  <xdr:twoCellAnchor>
    <xdr:from>
      <xdr:col>7</xdr:col>
      <xdr:colOff>297658</xdr:colOff>
      <xdr:row>1</xdr:row>
      <xdr:rowOff>35713</xdr:rowOff>
    </xdr:from>
    <xdr:to>
      <xdr:col>9</xdr:col>
      <xdr:colOff>731046</xdr:colOff>
      <xdr:row>4</xdr:row>
      <xdr:rowOff>159539</xdr:rowOff>
    </xdr:to>
    <xdr:sp macro="" textlink="">
      <xdr:nvSpPr>
        <xdr:cNvPr id="11" name="CuadroTexto 10"/>
        <xdr:cNvSpPr txBox="1"/>
      </xdr:nvSpPr>
      <xdr:spPr>
        <a:xfrm>
          <a:off x="7889083" y="150013"/>
          <a:ext cx="2300288" cy="704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CO" sz="1400" b="1">
              <a:latin typeface="Century Gothic" panose="020B0502020202020204" pitchFamily="34" charset="0"/>
            </a:rPr>
            <a:t>Lista de precios No.12</a:t>
          </a:r>
        </a:p>
        <a:p>
          <a:pPr algn="r"/>
          <a:r>
            <a:rPr lang="es-CO" sz="1400" b="1">
              <a:latin typeface="Century Gothic" panose="020B0502020202020204" pitchFamily="34" charset="0"/>
            </a:rPr>
            <a:t>Febrero 01 de</a:t>
          </a:r>
          <a:r>
            <a:rPr lang="es-CO" sz="1400" b="1" baseline="0">
              <a:latin typeface="Century Gothic" panose="020B0502020202020204" pitchFamily="34" charset="0"/>
            </a:rPr>
            <a:t> 2018</a:t>
          </a:r>
          <a:endParaRPr lang="es-CO" sz="1000" b="1">
            <a:latin typeface="Century Gothic" panose="020B0502020202020204" pitchFamily="34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2383</xdr:colOff>
      <xdr:row>1</xdr:row>
      <xdr:rowOff>7138</xdr:rowOff>
    </xdr:from>
    <xdr:to>
      <xdr:col>11</xdr:col>
      <xdr:colOff>9525</xdr:colOff>
      <xdr:row>6</xdr:row>
      <xdr:rowOff>188114</xdr:rowOff>
    </xdr:to>
    <xdr:pic>
      <xdr:nvPicPr>
        <xdr:cNvPr id="18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20000"/>
                  </a14:imgEffect>
                </a14:imgLayer>
              </a14:imgProps>
            </a:ext>
          </a:extLst>
        </a:blip>
        <a:srcRect l="12789" t="75789" r="12783"/>
        <a:stretch/>
      </xdr:blipFill>
      <xdr:spPr bwMode="auto">
        <a:xfrm flipV="1">
          <a:off x="507208" y="121438"/>
          <a:ext cx="10484642" cy="1333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1545429</xdr:colOff>
      <xdr:row>5</xdr:row>
      <xdr:rowOff>19049</xdr:rowOff>
    </xdr:from>
    <xdr:to>
      <xdr:col>11</xdr:col>
      <xdr:colOff>19050</xdr:colOff>
      <xdr:row>8</xdr:row>
      <xdr:rowOff>4762</xdr:rowOff>
    </xdr:to>
    <xdr:pic>
      <xdr:nvPicPr>
        <xdr:cNvPr id="19" name="Picture 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/>
        <a:srcRect l="12561" t="138" r="14632" b="87312"/>
        <a:stretch/>
      </xdr:blipFill>
      <xdr:spPr bwMode="auto">
        <a:xfrm>
          <a:off x="2050254" y="1057274"/>
          <a:ext cx="8951121" cy="6810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</xdr:row>
      <xdr:rowOff>142866</xdr:rowOff>
    </xdr:from>
    <xdr:to>
      <xdr:col>11</xdr:col>
      <xdr:colOff>9525</xdr:colOff>
      <xdr:row>7</xdr:row>
      <xdr:rowOff>230969</xdr:rowOff>
    </xdr:to>
    <xdr:pic>
      <xdr:nvPicPr>
        <xdr:cNvPr id="20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20000"/>
                  </a14:imgEffect>
                </a14:imgLayer>
              </a14:imgProps>
            </a:ext>
          </a:extLst>
        </a:blip>
        <a:srcRect l="12789" t="62750" r="12783" b="1863"/>
        <a:stretch/>
      </xdr:blipFill>
      <xdr:spPr bwMode="auto">
        <a:xfrm flipV="1">
          <a:off x="504825" y="723891"/>
          <a:ext cx="10487025" cy="10120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114299</xdr:colOff>
      <xdr:row>2</xdr:row>
      <xdr:rowOff>0</xdr:rowOff>
    </xdr:from>
    <xdr:to>
      <xdr:col>1</xdr:col>
      <xdr:colOff>2607468</xdr:colOff>
      <xdr:row>5</xdr:row>
      <xdr:rowOff>43842</xdr:rowOff>
    </xdr:to>
    <xdr:pic>
      <xdr:nvPicPr>
        <xdr:cNvPr id="21" name="Imagen 20"/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4" y="314325"/>
          <a:ext cx="2493169" cy="615342"/>
        </a:xfrm>
        <a:prstGeom prst="rect">
          <a:avLst/>
        </a:prstGeom>
      </xdr:spPr>
    </xdr:pic>
    <xdr:clientData/>
  </xdr:twoCellAnchor>
  <xdr:twoCellAnchor editAs="oneCell">
    <xdr:from>
      <xdr:col>10</xdr:col>
      <xdr:colOff>69058</xdr:colOff>
      <xdr:row>1</xdr:row>
      <xdr:rowOff>188113</xdr:rowOff>
    </xdr:from>
    <xdr:to>
      <xdr:col>10</xdr:col>
      <xdr:colOff>554834</xdr:colOff>
      <xdr:row>4</xdr:row>
      <xdr:rowOff>54763</xdr:rowOff>
    </xdr:to>
    <xdr:pic>
      <xdr:nvPicPr>
        <xdr:cNvPr id="10" name="Imagen 9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9383" y="302413"/>
          <a:ext cx="485776" cy="447675"/>
        </a:xfrm>
        <a:prstGeom prst="rect">
          <a:avLst/>
        </a:prstGeom>
        <a:effectLst>
          <a:glow rad="139700">
            <a:schemeClr val="bg1">
              <a:lumMod val="50000"/>
              <a:alpha val="40000"/>
            </a:schemeClr>
          </a:glow>
          <a:reflection blurRad="6350" stA="52000" endA="300" endPos="35000" dir="5400000" sy="-100000" algn="bl" rotWithShape="0"/>
        </a:effectLst>
      </xdr:spPr>
    </xdr:pic>
    <xdr:clientData/>
  </xdr:twoCellAnchor>
  <xdr:twoCellAnchor>
    <xdr:from>
      <xdr:col>7</xdr:col>
      <xdr:colOff>316708</xdr:colOff>
      <xdr:row>1</xdr:row>
      <xdr:rowOff>16663</xdr:rowOff>
    </xdr:from>
    <xdr:to>
      <xdr:col>9</xdr:col>
      <xdr:colOff>750096</xdr:colOff>
      <xdr:row>4</xdr:row>
      <xdr:rowOff>140489</xdr:rowOff>
    </xdr:to>
    <xdr:sp macro="" textlink="">
      <xdr:nvSpPr>
        <xdr:cNvPr id="11" name="CuadroTexto 10"/>
        <xdr:cNvSpPr txBox="1"/>
      </xdr:nvSpPr>
      <xdr:spPr>
        <a:xfrm>
          <a:off x="7908133" y="130963"/>
          <a:ext cx="2300288" cy="704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CO" sz="1400" b="1">
              <a:latin typeface="Century Gothic" panose="020B0502020202020204" pitchFamily="34" charset="0"/>
            </a:rPr>
            <a:t>Lista de precios No.12</a:t>
          </a:r>
        </a:p>
        <a:p>
          <a:pPr algn="r"/>
          <a:r>
            <a:rPr lang="es-CO" sz="1400" b="1">
              <a:latin typeface="Century Gothic" panose="020B0502020202020204" pitchFamily="34" charset="0"/>
            </a:rPr>
            <a:t>Febrero 01 de</a:t>
          </a:r>
          <a:r>
            <a:rPr lang="es-CO" sz="1400" b="1" baseline="0">
              <a:latin typeface="Century Gothic" panose="020B0502020202020204" pitchFamily="34" charset="0"/>
            </a:rPr>
            <a:t> 2018</a:t>
          </a:r>
          <a:endParaRPr lang="es-CO" sz="1000" b="1">
            <a:latin typeface="Century Gothic" panose="020B0502020202020204" pitchFamily="34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2383</xdr:colOff>
      <xdr:row>1</xdr:row>
      <xdr:rowOff>16663</xdr:rowOff>
    </xdr:from>
    <xdr:to>
      <xdr:col>11</xdr:col>
      <xdr:colOff>9525</xdr:colOff>
      <xdr:row>6</xdr:row>
      <xdr:rowOff>216689</xdr:rowOff>
    </xdr:to>
    <xdr:pic>
      <xdr:nvPicPr>
        <xdr:cNvPr id="9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20000"/>
                  </a14:imgEffect>
                </a14:imgLayer>
              </a14:imgProps>
            </a:ext>
          </a:extLst>
        </a:blip>
        <a:srcRect l="12789" t="75789" r="12783"/>
        <a:stretch/>
      </xdr:blipFill>
      <xdr:spPr bwMode="auto">
        <a:xfrm flipV="1">
          <a:off x="507208" y="130963"/>
          <a:ext cx="10484642" cy="11715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1545429</xdr:colOff>
      <xdr:row>5</xdr:row>
      <xdr:rowOff>19049</xdr:rowOff>
    </xdr:from>
    <xdr:to>
      <xdr:col>11</xdr:col>
      <xdr:colOff>19050</xdr:colOff>
      <xdr:row>8</xdr:row>
      <xdr:rowOff>4762</xdr:rowOff>
    </xdr:to>
    <xdr:pic>
      <xdr:nvPicPr>
        <xdr:cNvPr id="10" name="Picture 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/>
        <a:srcRect l="12561" t="138" r="14632" b="87312"/>
        <a:stretch/>
      </xdr:blipFill>
      <xdr:spPr bwMode="auto">
        <a:xfrm>
          <a:off x="2050254" y="1057274"/>
          <a:ext cx="8951121" cy="690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3</xdr:row>
      <xdr:rowOff>142866</xdr:rowOff>
    </xdr:from>
    <xdr:to>
      <xdr:col>11</xdr:col>
      <xdr:colOff>9525</xdr:colOff>
      <xdr:row>7</xdr:row>
      <xdr:rowOff>49994</xdr:rowOff>
    </xdr:to>
    <xdr:pic>
      <xdr:nvPicPr>
        <xdr:cNvPr id="12" name="Picture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20000"/>
                  </a14:imgEffect>
                </a14:imgLayer>
              </a14:imgProps>
            </a:ext>
          </a:extLst>
        </a:blip>
        <a:srcRect l="12789" t="62750" r="12783" b="1863"/>
        <a:stretch/>
      </xdr:blipFill>
      <xdr:spPr bwMode="auto">
        <a:xfrm flipV="1">
          <a:off x="504825" y="647691"/>
          <a:ext cx="10487025" cy="9072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95249</xdr:colOff>
      <xdr:row>1</xdr:row>
      <xdr:rowOff>138264</xdr:rowOff>
    </xdr:from>
    <xdr:to>
      <xdr:col>1</xdr:col>
      <xdr:colOff>2588418</xdr:colOff>
      <xdr:row>4</xdr:row>
      <xdr:rowOff>180975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4" y="252564"/>
          <a:ext cx="2493169" cy="623736"/>
        </a:xfrm>
        <a:prstGeom prst="rect">
          <a:avLst/>
        </a:prstGeom>
      </xdr:spPr>
    </xdr:pic>
    <xdr:clientData/>
  </xdr:twoCellAnchor>
  <xdr:twoCellAnchor>
    <xdr:from>
      <xdr:col>2</xdr:col>
      <xdr:colOff>88108</xdr:colOff>
      <xdr:row>1</xdr:row>
      <xdr:rowOff>159538</xdr:rowOff>
    </xdr:from>
    <xdr:to>
      <xdr:col>5</xdr:col>
      <xdr:colOff>707233</xdr:colOff>
      <xdr:row>4</xdr:row>
      <xdr:rowOff>114300</xdr:rowOff>
    </xdr:to>
    <xdr:sp macro="" textlink="">
      <xdr:nvSpPr>
        <xdr:cNvPr id="18" name="Rectángulo 17"/>
        <xdr:cNvSpPr/>
      </xdr:nvSpPr>
      <xdr:spPr>
        <a:xfrm>
          <a:off x="3317083" y="273838"/>
          <a:ext cx="3028950" cy="65008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CO" sz="1400" b="1" baseline="0">
              <a:solidFill>
                <a:schemeClr val="bg1"/>
              </a:solidFill>
              <a:latin typeface="Arial Narrow" panose="020B0606020202030204" pitchFamily="34" charset="0"/>
              <a:cs typeface="Arabic Typesetting" panose="03020402040406030203" pitchFamily="66" charset="-78"/>
            </a:rPr>
            <a:t>Consultar disponibilidad y precios con su Ejecutivo de Ventas</a:t>
          </a:r>
          <a:endParaRPr lang="es-CO" sz="1400" b="1">
            <a:solidFill>
              <a:srgbClr val="FF0000"/>
            </a:solidFill>
            <a:latin typeface="Arial Narrow" panose="020B0606020202030204" pitchFamily="34" charset="0"/>
            <a:cs typeface="Arabic Typesetting" panose="03020402040406030203" pitchFamily="66" charset="-78"/>
          </a:endParaRPr>
        </a:p>
      </xdr:txBody>
    </xdr:sp>
    <xdr:clientData/>
  </xdr:twoCellAnchor>
  <xdr:twoCellAnchor editAs="oneCell">
    <xdr:from>
      <xdr:col>10</xdr:col>
      <xdr:colOff>95250</xdr:colOff>
      <xdr:row>2</xdr:row>
      <xdr:rowOff>19050</xdr:rowOff>
    </xdr:from>
    <xdr:to>
      <xdr:col>10</xdr:col>
      <xdr:colOff>581026</xdr:colOff>
      <xdr:row>4</xdr:row>
      <xdr:rowOff>85725</xdr:rowOff>
    </xdr:to>
    <xdr:pic>
      <xdr:nvPicPr>
        <xdr:cNvPr id="13" name="Imagen 12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5575" y="333375"/>
          <a:ext cx="485776" cy="447675"/>
        </a:xfrm>
        <a:prstGeom prst="rect">
          <a:avLst/>
        </a:prstGeom>
        <a:effectLst>
          <a:glow rad="139700">
            <a:schemeClr val="bg1">
              <a:lumMod val="50000"/>
              <a:alpha val="40000"/>
            </a:schemeClr>
          </a:glow>
          <a:reflection blurRad="6350" stA="52000" endA="300" endPos="35000" dir="5400000" sy="-100000" algn="bl" rotWithShape="0"/>
        </a:effectLst>
      </xdr:spPr>
    </xdr:pic>
    <xdr:clientData/>
  </xdr:twoCellAnchor>
  <xdr:twoCellAnchor>
    <xdr:from>
      <xdr:col>7</xdr:col>
      <xdr:colOff>345283</xdr:colOff>
      <xdr:row>1</xdr:row>
      <xdr:rowOff>16663</xdr:rowOff>
    </xdr:from>
    <xdr:to>
      <xdr:col>10</xdr:col>
      <xdr:colOff>16671</xdr:colOff>
      <xdr:row>4</xdr:row>
      <xdr:rowOff>140489</xdr:rowOff>
    </xdr:to>
    <xdr:sp macro="" textlink="">
      <xdr:nvSpPr>
        <xdr:cNvPr id="11" name="CuadroTexto 10"/>
        <xdr:cNvSpPr txBox="1"/>
      </xdr:nvSpPr>
      <xdr:spPr>
        <a:xfrm>
          <a:off x="7936708" y="130963"/>
          <a:ext cx="2300288" cy="704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CO" sz="1400" b="1">
              <a:latin typeface="Century Gothic" panose="020B0502020202020204" pitchFamily="34" charset="0"/>
            </a:rPr>
            <a:t>Lista de precios No.11</a:t>
          </a:r>
        </a:p>
        <a:p>
          <a:pPr algn="r"/>
          <a:r>
            <a:rPr lang="es-CO" sz="1400" b="1">
              <a:latin typeface="Century Gothic" panose="020B0502020202020204" pitchFamily="34" charset="0"/>
            </a:rPr>
            <a:t> Septiembre 01 de</a:t>
          </a:r>
          <a:r>
            <a:rPr lang="es-CO" sz="1400" b="1" baseline="0">
              <a:latin typeface="Century Gothic" panose="020B0502020202020204" pitchFamily="34" charset="0"/>
            </a:rPr>
            <a:t> 2017</a:t>
          </a:r>
          <a:endParaRPr lang="es-CO" sz="1000" b="1">
            <a:latin typeface="Century Gothic" panose="020B0502020202020204" pitchFamily="34" charset="0"/>
          </a:endParaRPr>
        </a:p>
      </xdr:txBody>
    </xdr:sp>
    <xdr:clientData/>
  </xdr:twoCellAnchor>
  <xdr:twoCellAnchor>
    <xdr:from>
      <xdr:col>7</xdr:col>
      <xdr:colOff>507208</xdr:colOff>
      <xdr:row>3</xdr:row>
      <xdr:rowOff>159538</xdr:rowOff>
    </xdr:from>
    <xdr:to>
      <xdr:col>10</xdr:col>
      <xdr:colOff>4010</xdr:colOff>
      <xdr:row>5</xdr:row>
      <xdr:rowOff>10855</xdr:rowOff>
    </xdr:to>
    <xdr:sp macro="" textlink="">
      <xdr:nvSpPr>
        <xdr:cNvPr id="15" name="CuadroTexto 14"/>
        <xdr:cNvSpPr txBox="1"/>
      </xdr:nvSpPr>
      <xdr:spPr>
        <a:xfrm>
          <a:off x="8098633" y="664363"/>
          <a:ext cx="2125702" cy="2323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es-CO" sz="800"/>
            <a:t>Actualizacion</a:t>
          </a:r>
          <a:r>
            <a:rPr lang="es-CO" sz="800" baseline="0"/>
            <a:t> 01 Noviembre 2017</a:t>
          </a:r>
          <a:endParaRPr lang="es-CO" sz="8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9"/>
  <sheetViews>
    <sheetView showRowColHeaders="0" tabSelected="1" topLeftCell="A2" zoomScale="82" zoomScaleNormal="82" zoomScaleSheetLayoutView="100" workbookViewId="0">
      <selection activeCell="A7" sqref="A7:L33"/>
    </sheetView>
  </sheetViews>
  <sheetFormatPr baseColWidth="10" defaultColWidth="0" defaultRowHeight="15" zeroHeight="1"/>
  <cols>
    <col min="1" max="1" width="30.7109375" style="3" customWidth="1"/>
    <col min="2" max="8" width="11.42578125" style="3" customWidth="1"/>
    <col min="9" max="10" width="13.7109375" style="3" customWidth="1"/>
    <col min="11" max="12" width="11.42578125" style="3" customWidth="1"/>
    <col min="13" max="23" width="11.42578125" style="3" hidden="1" customWidth="1"/>
    <col min="24" max="25" width="0" style="3" hidden="1" customWidth="1"/>
    <col min="26" max="16384" width="11.42578125" style="3" hidden="1"/>
  </cols>
  <sheetData>
    <row r="1" spans="1:12" ht="15" customHeight="1">
      <c r="A1" s="246"/>
      <c r="B1" s="246"/>
      <c r="C1" s="246"/>
      <c r="D1" s="246"/>
      <c r="E1" s="246"/>
      <c r="F1" s="246"/>
      <c r="G1" s="246"/>
      <c r="H1" s="246"/>
      <c r="I1" s="246"/>
      <c r="J1" s="246"/>
      <c r="K1" s="246"/>
      <c r="L1" s="246"/>
    </row>
    <row r="2" spans="1:12">
      <c r="A2" s="246"/>
      <c r="B2" s="246"/>
      <c r="C2" s="246"/>
      <c r="D2" s="246"/>
      <c r="E2" s="246"/>
      <c r="F2" s="246"/>
      <c r="G2" s="246"/>
      <c r="H2" s="246"/>
      <c r="I2" s="246"/>
      <c r="J2" s="246"/>
      <c r="K2" s="246"/>
      <c r="L2" s="246"/>
    </row>
    <row r="3" spans="1:12">
      <c r="A3" s="246"/>
      <c r="B3" s="246"/>
      <c r="C3" s="246"/>
      <c r="D3" s="246"/>
      <c r="E3" s="246"/>
      <c r="F3" s="246"/>
      <c r="G3" s="246"/>
      <c r="H3" s="246"/>
      <c r="I3" s="246"/>
      <c r="J3" s="246"/>
      <c r="K3" s="246"/>
      <c r="L3" s="246"/>
    </row>
    <row r="4" spans="1:12">
      <c r="A4" s="246"/>
      <c r="B4" s="246"/>
      <c r="C4" s="246"/>
      <c r="D4" s="246"/>
      <c r="E4" s="246"/>
      <c r="F4" s="246"/>
      <c r="G4" s="246"/>
      <c r="H4" s="246"/>
      <c r="I4" s="246"/>
      <c r="J4" s="246"/>
      <c r="K4" s="246"/>
      <c r="L4" s="246"/>
    </row>
    <row r="5" spans="1:12">
      <c r="A5" s="246"/>
      <c r="B5" s="246"/>
      <c r="C5" s="246"/>
      <c r="D5" s="246"/>
      <c r="E5" s="246"/>
      <c r="F5" s="246"/>
      <c r="G5" s="246"/>
      <c r="H5" s="246"/>
      <c r="I5" s="246"/>
      <c r="J5" s="246"/>
      <c r="K5" s="246"/>
      <c r="L5" s="246"/>
    </row>
    <row r="6" spans="1:12">
      <c r="A6" s="246"/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</row>
    <row r="7" spans="1:12">
      <c r="A7" s="247"/>
      <c r="B7" s="247"/>
      <c r="C7" s="247"/>
      <c r="D7" s="247"/>
      <c r="E7" s="247"/>
      <c r="F7" s="247"/>
      <c r="G7" s="247"/>
      <c r="H7" s="247"/>
      <c r="I7" s="247"/>
      <c r="J7" s="247"/>
      <c r="K7" s="247"/>
      <c r="L7" s="247"/>
    </row>
    <row r="8" spans="1:12">
      <c r="A8" s="247"/>
      <c r="B8" s="247"/>
      <c r="C8" s="247"/>
      <c r="D8" s="247"/>
      <c r="E8" s="247"/>
      <c r="F8" s="247"/>
      <c r="G8" s="247"/>
      <c r="H8" s="247"/>
      <c r="I8" s="247"/>
      <c r="J8" s="247"/>
      <c r="K8" s="247"/>
      <c r="L8" s="247"/>
    </row>
    <row r="9" spans="1:12">
      <c r="A9" s="247"/>
      <c r="B9" s="247"/>
      <c r="C9" s="247"/>
      <c r="D9" s="247"/>
      <c r="E9" s="247"/>
      <c r="F9" s="247"/>
      <c r="G9" s="247"/>
      <c r="H9" s="247"/>
      <c r="I9" s="247"/>
      <c r="J9" s="247"/>
      <c r="K9" s="247"/>
      <c r="L9" s="247"/>
    </row>
    <row r="10" spans="1:12">
      <c r="A10" s="247"/>
      <c r="B10" s="247"/>
      <c r="C10" s="247"/>
      <c r="D10" s="247"/>
      <c r="E10" s="247"/>
      <c r="F10" s="247"/>
      <c r="G10" s="247"/>
      <c r="H10" s="247"/>
      <c r="I10" s="247"/>
      <c r="J10" s="247"/>
      <c r="K10" s="247"/>
      <c r="L10" s="247"/>
    </row>
    <row r="11" spans="1:12">
      <c r="A11" s="247"/>
      <c r="B11" s="247"/>
      <c r="C11" s="247"/>
      <c r="D11" s="247"/>
      <c r="E11" s="247"/>
      <c r="F11" s="247"/>
      <c r="G11" s="247"/>
      <c r="H11" s="247"/>
      <c r="I11" s="247"/>
      <c r="J11" s="247"/>
      <c r="K11" s="247"/>
      <c r="L11" s="247"/>
    </row>
    <row r="12" spans="1:12">
      <c r="A12" s="247"/>
      <c r="B12" s="247"/>
      <c r="C12" s="247"/>
      <c r="D12" s="247"/>
      <c r="E12" s="247"/>
      <c r="F12" s="247"/>
      <c r="G12" s="247"/>
      <c r="H12" s="247"/>
      <c r="I12" s="247"/>
      <c r="J12" s="247"/>
      <c r="K12" s="247"/>
      <c r="L12" s="247"/>
    </row>
    <row r="13" spans="1:12">
      <c r="A13" s="247"/>
      <c r="B13" s="247"/>
      <c r="C13" s="247"/>
      <c r="D13" s="247"/>
      <c r="E13" s="247"/>
      <c r="F13" s="247"/>
      <c r="G13" s="247"/>
      <c r="H13" s="247"/>
      <c r="I13" s="247"/>
      <c r="J13" s="247"/>
      <c r="K13" s="247"/>
      <c r="L13" s="247"/>
    </row>
    <row r="14" spans="1:12">
      <c r="A14" s="247"/>
      <c r="B14" s="247"/>
      <c r="C14" s="247"/>
      <c r="D14" s="247"/>
      <c r="E14" s="247"/>
      <c r="F14" s="247"/>
      <c r="G14" s="247"/>
      <c r="H14" s="247"/>
      <c r="I14" s="247"/>
      <c r="J14" s="247"/>
      <c r="K14" s="247"/>
      <c r="L14" s="247"/>
    </row>
    <row r="15" spans="1:12">
      <c r="A15" s="247"/>
      <c r="B15" s="247"/>
      <c r="C15" s="247"/>
      <c r="D15" s="247"/>
      <c r="E15" s="247"/>
      <c r="F15" s="247"/>
      <c r="G15" s="247"/>
      <c r="H15" s="247"/>
      <c r="I15" s="247"/>
      <c r="J15" s="247"/>
      <c r="K15" s="247"/>
      <c r="L15" s="247"/>
    </row>
    <row r="16" spans="1:12">
      <c r="A16" s="247"/>
      <c r="B16" s="247"/>
      <c r="C16" s="247"/>
      <c r="D16" s="247"/>
      <c r="E16" s="247"/>
      <c r="F16" s="247"/>
      <c r="G16" s="247"/>
      <c r="H16" s="247"/>
      <c r="I16" s="247"/>
      <c r="J16" s="247"/>
      <c r="K16" s="247"/>
      <c r="L16" s="247"/>
    </row>
    <row r="17" spans="1:12">
      <c r="A17" s="247"/>
      <c r="B17" s="247"/>
      <c r="C17" s="247"/>
      <c r="D17" s="247"/>
      <c r="E17" s="247"/>
      <c r="F17" s="247"/>
      <c r="G17" s="247"/>
      <c r="H17" s="247"/>
      <c r="I17" s="247"/>
      <c r="J17" s="247"/>
      <c r="K17" s="247"/>
      <c r="L17" s="247"/>
    </row>
    <row r="18" spans="1:12">
      <c r="A18" s="247"/>
      <c r="B18" s="247"/>
      <c r="C18" s="247"/>
      <c r="D18" s="247"/>
      <c r="E18" s="247"/>
      <c r="F18" s="247"/>
      <c r="G18" s="247"/>
      <c r="H18" s="247"/>
      <c r="I18" s="247"/>
      <c r="J18" s="247"/>
      <c r="K18" s="247"/>
      <c r="L18" s="247"/>
    </row>
    <row r="19" spans="1:12">
      <c r="A19" s="247"/>
      <c r="B19" s="247"/>
      <c r="C19" s="247"/>
      <c r="D19" s="247"/>
      <c r="E19" s="247"/>
      <c r="F19" s="247"/>
      <c r="G19" s="247"/>
      <c r="H19" s="247"/>
      <c r="I19" s="247"/>
      <c r="J19" s="247"/>
      <c r="K19" s="247"/>
      <c r="L19" s="247"/>
    </row>
    <row r="20" spans="1:12">
      <c r="A20" s="247"/>
      <c r="B20" s="247"/>
      <c r="C20" s="247"/>
      <c r="D20" s="247"/>
      <c r="E20" s="247"/>
      <c r="F20" s="247"/>
      <c r="G20" s="247"/>
      <c r="H20" s="247"/>
      <c r="I20" s="247"/>
      <c r="J20" s="247"/>
      <c r="K20" s="247"/>
      <c r="L20" s="247"/>
    </row>
    <row r="21" spans="1:12">
      <c r="A21" s="247"/>
      <c r="B21" s="247"/>
      <c r="C21" s="247"/>
      <c r="D21" s="247"/>
      <c r="E21" s="247"/>
      <c r="F21" s="247"/>
      <c r="G21" s="247"/>
      <c r="H21" s="247"/>
      <c r="I21" s="247"/>
      <c r="J21" s="247"/>
      <c r="K21" s="247"/>
      <c r="L21" s="247"/>
    </row>
    <row r="22" spans="1:12">
      <c r="A22" s="247"/>
      <c r="B22" s="247"/>
      <c r="C22" s="247"/>
      <c r="D22" s="247"/>
      <c r="E22" s="247"/>
      <c r="F22" s="247"/>
      <c r="G22" s="247"/>
      <c r="H22" s="247"/>
      <c r="I22" s="247"/>
      <c r="J22" s="247"/>
      <c r="K22" s="247"/>
      <c r="L22" s="247"/>
    </row>
    <row r="23" spans="1:12">
      <c r="A23" s="247"/>
      <c r="B23" s="247"/>
      <c r="C23" s="247"/>
      <c r="D23" s="247"/>
      <c r="E23" s="247"/>
      <c r="F23" s="247"/>
      <c r="G23" s="247"/>
      <c r="H23" s="247"/>
      <c r="I23" s="247"/>
      <c r="J23" s="247"/>
      <c r="K23" s="247"/>
      <c r="L23" s="247"/>
    </row>
    <row r="24" spans="1:12">
      <c r="A24" s="247"/>
      <c r="B24" s="247"/>
      <c r="C24" s="247"/>
      <c r="D24" s="247"/>
      <c r="E24" s="247"/>
      <c r="F24" s="247"/>
      <c r="G24" s="247"/>
      <c r="H24" s="247"/>
      <c r="I24" s="247"/>
      <c r="J24" s="247"/>
      <c r="K24" s="247"/>
      <c r="L24" s="247"/>
    </row>
    <row r="25" spans="1:12">
      <c r="A25" s="247"/>
      <c r="B25" s="247"/>
      <c r="C25" s="247"/>
      <c r="D25" s="247"/>
      <c r="E25" s="247"/>
      <c r="F25" s="247"/>
      <c r="G25" s="247"/>
      <c r="H25" s="247"/>
      <c r="I25" s="247"/>
      <c r="J25" s="247"/>
      <c r="K25" s="247"/>
      <c r="L25" s="247"/>
    </row>
    <row r="26" spans="1:12">
      <c r="A26" s="247"/>
      <c r="B26" s="247"/>
      <c r="C26" s="247"/>
      <c r="D26" s="247"/>
      <c r="E26" s="247"/>
      <c r="F26" s="247"/>
      <c r="G26" s="247"/>
      <c r="H26" s="247"/>
      <c r="I26" s="247"/>
      <c r="J26" s="247"/>
      <c r="K26" s="247"/>
      <c r="L26" s="247"/>
    </row>
    <row r="27" spans="1:12">
      <c r="A27" s="247"/>
      <c r="B27" s="247"/>
      <c r="C27" s="247"/>
      <c r="D27" s="247"/>
      <c r="E27" s="247"/>
      <c r="F27" s="247"/>
      <c r="G27" s="247"/>
      <c r="H27" s="247"/>
      <c r="I27" s="247"/>
      <c r="J27" s="247"/>
      <c r="K27" s="247"/>
      <c r="L27" s="247"/>
    </row>
    <row r="28" spans="1:12">
      <c r="A28" s="247"/>
      <c r="B28" s="247"/>
      <c r="C28" s="247"/>
      <c r="D28" s="247"/>
      <c r="E28" s="247"/>
      <c r="F28" s="247"/>
      <c r="G28" s="247"/>
      <c r="H28" s="247"/>
      <c r="I28" s="247"/>
      <c r="J28" s="247"/>
      <c r="K28" s="247"/>
      <c r="L28" s="247"/>
    </row>
    <row r="29" spans="1:12">
      <c r="A29" s="247"/>
      <c r="B29" s="247"/>
      <c r="C29" s="247"/>
      <c r="D29" s="247"/>
      <c r="E29" s="247"/>
      <c r="F29" s="247"/>
      <c r="G29" s="247"/>
      <c r="H29" s="247"/>
      <c r="I29" s="247"/>
      <c r="J29" s="247"/>
      <c r="K29" s="247"/>
      <c r="L29" s="247"/>
    </row>
    <row r="30" spans="1:12">
      <c r="A30" s="247"/>
      <c r="B30" s="247"/>
      <c r="C30" s="247"/>
      <c r="D30" s="247"/>
      <c r="E30" s="247"/>
      <c r="F30" s="247"/>
      <c r="G30" s="247"/>
      <c r="H30" s="247"/>
      <c r="I30" s="247"/>
      <c r="J30" s="247"/>
      <c r="K30" s="247"/>
      <c r="L30" s="247"/>
    </row>
    <row r="31" spans="1:12">
      <c r="A31" s="247"/>
      <c r="B31" s="247"/>
      <c r="C31" s="247"/>
      <c r="D31" s="247"/>
      <c r="E31" s="247"/>
      <c r="F31" s="247"/>
      <c r="G31" s="247"/>
      <c r="H31" s="247"/>
      <c r="I31" s="247"/>
      <c r="J31" s="247"/>
      <c r="K31" s="247"/>
      <c r="L31" s="247"/>
    </row>
    <row r="32" spans="1:12">
      <c r="A32" s="247"/>
      <c r="B32" s="247"/>
      <c r="C32" s="247"/>
      <c r="D32" s="247"/>
      <c r="E32" s="247"/>
      <c r="F32" s="247"/>
      <c r="G32" s="247"/>
      <c r="H32" s="247"/>
      <c r="I32" s="247"/>
      <c r="J32" s="247"/>
      <c r="K32" s="247"/>
      <c r="L32" s="247"/>
    </row>
    <row r="33" spans="1:12" ht="18" customHeight="1">
      <c r="A33" s="247"/>
      <c r="B33" s="247"/>
      <c r="C33" s="247"/>
      <c r="D33" s="247"/>
      <c r="E33" s="247"/>
      <c r="F33" s="247"/>
      <c r="G33" s="247"/>
      <c r="H33" s="247"/>
      <c r="I33" s="247"/>
      <c r="J33" s="247"/>
      <c r="K33" s="247"/>
      <c r="L33" s="247"/>
    </row>
    <row r="34" spans="1:12">
      <c r="A34" s="246"/>
      <c r="B34" s="246"/>
      <c r="C34" s="246"/>
      <c r="D34" s="246"/>
      <c r="E34" s="246"/>
      <c r="F34" s="246"/>
      <c r="G34" s="246"/>
      <c r="H34" s="246"/>
      <c r="I34" s="246"/>
      <c r="J34" s="246"/>
      <c r="K34" s="246"/>
      <c r="L34" s="246"/>
    </row>
    <row r="35" spans="1:12">
      <c r="A35" s="246"/>
      <c r="B35" s="246"/>
      <c r="C35" s="246"/>
      <c r="D35" s="246"/>
      <c r="E35" s="246"/>
      <c r="F35" s="246"/>
      <c r="G35" s="246"/>
      <c r="H35" s="246"/>
      <c r="I35" s="246"/>
      <c r="J35" s="246"/>
      <c r="K35" s="246"/>
      <c r="L35" s="246"/>
    </row>
    <row r="36" spans="1:12">
      <c r="A36" s="246"/>
      <c r="B36" s="246"/>
      <c r="C36" s="246"/>
      <c r="D36" s="246"/>
      <c r="E36" s="246"/>
      <c r="F36" s="246"/>
      <c r="G36" s="246"/>
      <c r="H36" s="246"/>
      <c r="I36" s="246"/>
      <c r="J36" s="246"/>
      <c r="K36" s="246"/>
      <c r="L36" s="246"/>
    </row>
    <row r="37" spans="1:12" ht="12" customHeight="1">
      <c r="A37" s="246"/>
      <c r="B37" s="246"/>
      <c r="C37" s="246"/>
      <c r="D37" s="246"/>
      <c r="E37" s="246"/>
      <c r="F37" s="246"/>
      <c r="G37" s="246"/>
      <c r="H37" s="246"/>
      <c r="I37" s="246"/>
      <c r="J37" s="246"/>
      <c r="K37" s="246"/>
      <c r="L37" s="246"/>
    </row>
    <row r="38" spans="1:12">
      <c r="A38" s="246"/>
      <c r="B38" s="246"/>
      <c r="C38" s="246"/>
      <c r="D38" s="246"/>
      <c r="E38" s="246"/>
      <c r="F38" s="246"/>
      <c r="G38" s="246"/>
      <c r="H38" s="246"/>
      <c r="I38" s="246"/>
      <c r="J38" s="246"/>
      <c r="K38" s="246"/>
      <c r="L38" s="246"/>
    </row>
    <row r="39" spans="1:12">
      <c r="A39" s="246"/>
      <c r="B39" s="246"/>
      <c r="C39" s="246"/>
      <c r="D39" s="246"/>
      <c r="E39" s="246"/>
      <c r="F39" s="246"/>
      <c r="G39" s="246"/>
      <c r="H39" s="246"/>
      <c r="I39" s="246"/>
      <c r="J39" s="246"/>
      <c r="K39" s="246"/>
      <c r="L39" s="246"/>
    </row>
  </sheetData>
  <sheetProtection algorithmName="SHA-512" hashValue="nrH5jz2pus/rLwxUUpiCQlM9bDdrAbmPxcL7UlJSOSQ/YgUW9V2HNOS2MJWi/tAsIMmu6EznyWuvW6ixlWdZ0w==" saltValue="PbYJHY3dzmMhrF2GNukirQ==" spinCount="100000" sheet="1" objects="1" scenarios="1" selectLockedCells="1" selectUnlockedCells="1"/>
  <mergeCells count="3">
    <mergeCell ref="A1:L6"/>
    <mergeCell ref="A7:L33"/>
    <mergeCell ref="A34:L39"/>
  </mergeCells>
  <printOptions horizontalCentered="1" verticalCentered="1"/>
  <pageMargins left="0" right="0" top="0" bottom="0" header="0.31496062992125984" footer="0.31496062992125984"/>
  <pageSetup paperSize="125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3"/>
  <sheetViews>
    <sheetView showGridLines="0" showRowColHeaders="0" zoomScaleNormal="100" zoomScaleSheetLayoutView="100" workbookViewId="0">
      <pane xSplit="1" ySplit="11" topLeftCell="B12" activePane="bottomRight" state="frozen"/>
      <selection pane="topRight" activeCell="B1" sqref="B1"/>
      <selection pane="bottomLeft" activeCell="A12" sqref="A12"/>
      <selection pane="bottomRight" activeCell="D10" sqref="D10"/>
    </sheetView>
  </sheetViews>
  <sheetFormatPr baseColWidth="10" defaultRowHeight="15"/>
  <cols>
    <col min="1" max="1" width="7.5703125" style="2" customWidth="1"/>
    <col min="2" max="2" width="40.85546875" style="2" customWidth="1"/>
    <col min="3" max="3" width="11.42578125" style="2"/>
    <col min="4" max="4" width="13.28515625" style="2" customWidth="1"/>
    <col min="5" max="5" width="11.42578125" style="2"/>
    <col min="6" max="6" width="15.28515625" style="2" customWidth="1"/>
    <col min="7" max="9" width="14" style="2" customWidth="1"/>
    <col min="10" max="16384" width="11.42578125" style="2"/>
  </cols>
  <sheetData>
    <row r="1" spans="2:12" ht="9" customHeight="1" thickBot="1"/>
    <row r="2" spans="2:12" ht="15.75" thickTop="1">
      <c r="B2" s="271"/>
      <c r="C2" s="272"/>
      <c r="D2" s="272"/>
      <c r="E2" s="272"/>
      <c r="F2" s="272"/>
      <c r="G2" s="272"/>
      <c r="H2" s="272"/>
      <c r="I2" s="272"/>
      <c r="J2" s="272"/>
      <c r="K2" s="273"/>
    </row>
    <row r="3" spans="2:12">
      <c r="B3" s="274"/>
      <c r="C3" s="275"/>
      <c r="D3" s="275"/>
      <c r="E3" s="275"/>
      <c r="F3" s="275"/>
      <c r="G3" s="275"/>
      <c r="H3" s="275"/>
      <c r="I3" s="275"/>
      <c r="J3" s="275"/>
      <c r="K3" s="276"/>
    </row>
    <row r="4" spans="2:12">
      <c r="B4" s="274"/>
      <c r="C4" s="275"/>
      <c r="D4" s="275"/>
      <c r="E4" s="275"/>
      <c r="F4" s="275"/>
      <c r="G4" s="275"/>
      <c r="H4" s="275"/>
      <c r="I4" s="275"/>
      <c r="J4" s="275"/>
      <c r="K4" s="276"/>
    </row>
    <row r="5" spans="2:12">
      <c r="B5" s="274"/>
      <c r="C5" s="275"/>
      <c r="D5" s="275"/>
      <c r="E5" s="275"/>
      <c r="F5" s="275"/>
      <c r="G5" s="275"/>
      <c r="H5" s="275"/>
      <c r="I5" s="275"/>
      <c r="J5" s="275"/>
      <c r="K5" s="276"/>
    </row>
    <row r="6" spans="2:12">
      <c r="B6" s="274"/>
      <c r="C6" s="275"/>
      <c r="D6" s="275"/>
      <c r="E6" s="275"/>
      <c r="F6" s="275"/>
      <c r="G6" s="275"/>
      <c r="H6" s="275"/>
      <c r="I6" s="275"/>
      <c r="J6" s="275"/>
      <c r="K6" s="276"/>
    </row>
    <row r="7" spans="2:12">
      <c r="B7" s="20"/>
      <c r="C7" s="21"/>
      <c r="D7" s="21"/>
      <c r="E7" s="21"/>
      <c r="F7" s="21"/>
      <c r="G7" s="21"/>
      <c r="H7" s="21"/>
      <c r="I7" s="21"/>
      <c r="J7" s="21"/>
      <c r="K7" s="22"/>
    </row>
    <row r="8" spans="2:12" ht="30" customHeight="1">
      <c r="B8" s="174"/>
      <c r="C8" s="23"/>
      <c r="D8" s="23"/>
      <c r="E8" s="23"/>
      <c r="F8" s="23"/>
      <c r="G8" s="23"/>
      <c r="H8" s="23"/>
      <c r="I8" s="23"/>
      <c r="J8" s="23"/>
      <c r="K8" s="175"/>
    </row>
    <row r="9" spans="2:12" ht="30" customHeight="1" thickBot="1">
      <c r="B9" s="277" t="s">
        <v>185</v>
      </c>
      <c r="C9" s="217" t="s">
        <v>95</v>
      </c>
      <c r="D9" s="217" t="s">
        <v>96</v>
      </c>
      <c r="E9" s="217" t="s">
        <v>97</v>
      </c>
      <c r="F9" s="217" t="s">
        <v>98</v>
      </c>
      <c r="G9" s="217" t="s">
        <v>20</v>
      </c>
      <c r="H9" s="282" t="s">
        <v>82</v>
      </c>
      <c r="I9" s="282" t="s">
        <v>83</v>
      </c>
      <c r="J9" s="217" t="s">
        <v>21</v>
      </c>
      <c r="K9" s="211" t="s">
        <v>27</v>
      </c>
    </row>
    <row r="10" spans="2:12" ht="19.5" customHeight="1" thickBot="1">
      <c r="B10" s="267"/>
      <c r="C10" s="222">
        <v>0</v>
      </c>
      <c r="D10" s="223">
        <v>0</v>
      </c>
      <c r="E10" s="223">
        <v>0</v>
      </c>
      <c r="F10" s="223">
        <v>0</v>
      </c>
      <c r="G10" s="224">
        <f>(1-(1-C10)*(1-F10)*(1-D10))</f>
        <v>0</v>
      </c>
      <c r="H10" s="283"/>
      <c r="I10" s="284"/>
      <c r="J10" s="225"/>
      <c r="K10" s="226">
        <v>0</v>
      </c>
      <c r="L10" s="57" t="str">
        <f>IF(J10&gt;0,"Descuento Equivalentes a",".")</f>
        <v>.</v>
      </c>
    </row>
    <row r="11" spans="2:12" ht="18.95" customHeight="1" thickBot="1">
      <c r="B11" s="50" t="s">
        <v>23</v>
      </c>
      <c r="C11" s="210" t="s">
        <v>22</v>
      </c>
      <c r="D11" s="210" t="s">
        <v>24</v>
      </c>
      <c r="E11" s="210" t="s">
        <v>0</v>
      </c>
      <c r="F11" s="210" t="s">
        <v>25</v>
      </c>
      <c r="G11" s="210" t="s">
        <v>26</v>
      </c>
      <c r="H11" s="51" t="s">
        <v>85</v>
      </c>
      <c r="I11" s="51" t="s">
        <v>84</v>
      </c>
      <c r="J11" s="210" t="s">
        <v>1</v>
      </c>
      <c r="K11" s="212" t="s">
        <v>2</v>
      </c>
      <c r="L11" s="58" t="str">
        <f>IF(J10&gt;0,"Precios Competencia",".")</f>
        <v>.</v>
      </c>
    </row>
    <row r="12" spans="2:12" ht="17.100000000000001" customHeight="1" thickTop="1">
      <c r="B12" s="285" t="s">
        <v>106</v>
      </c>
      <c r="C12" s="286"/>
      <c r="D12" s="286"/>
      <c r="E12" s="286"/>
      <c r="F12" s="286"/>
      <c r="G12" s="286"/>
      <c r="H12" s="286"/>
      <c r="I12" s="286"/>
      <c r="J12" s="286"/>
      <c r="K12" s="287"/>
      <c r="L12" s="34"/>
    </row>
    <row r="13" spans="2:12" ht="17.100000000000001" customHeight="1">
      <c r="B13" s="63" t="s">
        <v>145</v>
      </c>
      <c r="C13" s="76">
        <v>6260</v>
      </c>
      <c r="D13" s="76">
        <f t="shared" ref="D13:D22" si="0">C13*(1-$C$10)*(1-$D$10)</f>
        <v>6260</v>
      </c>
      <c r="E13" s="76">
        <f t="shared" ref="E13:E22" si="1">D13*$E$10</f>
        <v>0</v>
      </c>
      <c r="F13" s="76">
        <f t="shared" ref="F13:F22" si="2">D13*$F$10</f>
        <v>0</v>
      </c>
      <c r="G13" s="77">
        <f>(D13-F13)+E13</f>
        <v>6260</v>
      </c>
      <c r="H13" s="78"/>
      <c r="I13" s="79">
        <f>IF(G13=0,0,1-H13/G13)</f>
        <v>1</v>
      </c>
      <c r="J13" s="91">
        <f>((IF($J$10=2,C24,IF($J$10=1,D24,IF($J$10=3,E24,IF($J$10=4,F24,0))))))*(1-$K$10)</f>
        <v>0</v>
      </c>
      <c r="K13" s="81">
        <f>IF(J13=0,0,1-J13/G13)</f>
        <v>0</v>
      </c>
      <c r="L13" s="150">
        <f>IF(J13=0,0,(1-H13/J13))</f>
        <v>0</v>
      </c>
    </row>
    <row r="14" spans="2:12" ht="17.100000000000001" customHeight="1">
      <c r="B14" s="64" t="s">
        <v>146</v>
      </c>
      <c r="C14" s="151">
        <v>10012</v>
      </c>
      <c r="D14" s="151">
        <f t="shared" si="0"/>
        <v>10012</v>
      </c>
      <c r="E14" s="151">
        <f t="shared" si="1"/>
        <v>0</v>
      </c>
      <c r="F14" s="151">
        <f t="shared" si="2"/>
        <v>0</v>
      </c>
      <c r="G14" s="152">
        <f>(D14-F14)+E14</f>
        <v>10012</v>
      </c>
      <c r="H14" s="153"/>
      <c r="I14" s="154">
        <f>IF(G14=0,0,1-H14/G14)</f>
        <v>1</v>
      </c>
      <c r="J14" s="155">
        <f>((IF($J$10=2,C25,IF($J$10=1,D25,IF($J$10=3,E25,IF($J$10=4,F25,0))))))*(1-$K$10)</f>
        <v>0</v>
      </c>
      <c r="K14" s="156">
        <f>IF(J14=0,0,1-J14/G14)</f>
        <v>0</v>
      </c>
      <c r="L14" s="150">
        <f>IF(J14=0,0,(1-H14/J14))</f>
        <v>0</v>
      </c>
    </row>
    <row r="15" spans="2:12" ht="17.100000000000001" customHeight="1" thickBot="1">
      <c r="B15" s="186" t="s">
        <v>147</v>
      </c>
      <c r="C15" s="188">
        <v>14772</v>
      </c>
      <c r="D15" s="188">
        <f t="shared" si="0"/>
        <v>14772</v>
      </c>
      <c r="E15" s="188">
        <f t="shared" si="1"/>
        <v>0</v>
      </c>
      <c r="F15" s="188">
        <f t="shared" si="2"/>
        <v>0</v>
      </c>
      <c r="G15" s="189">
        <f>(D15-F15)+E15</f>
        <v>14772</v>
      </c>
      <c r="H15" s="190"/>
      <c r="I15" s="191">
        <f>IF(G15=0,0,1-H15/G15)</f>
        <v>1</v>
      </c>
      <c r="J15" s="202">
        <f>((IF($J$10=2,C26,IF($J$10=1,D26,IF($J$10=3,E26,IF($J$10=4,F26,0))))))*(1-$K$10)</f>
        <v>0</v>
      </c>
      <c r="K15" s="193">
        <f>IF(J15=0,0,1-J15/G15)</f>
        <v>0</v>
      </c>
      <c r="L15" s="150">
        <f>IF(J15=0,0,(1-H15/J15))</f>
        <v>0</v>
      </c>
    </row>
    <row r="16" spans="2:12" ht="17.100000000000001" customHeight="1" thickTop="1" thickBot="1">
      <c r="B16" s="266" t="s">
        <v>186</v>
      </c>
      <c r="C16" s="204" t="s">
        <v>95</v>
      </c>
      <c r="D16" s="204" t="s">
        <v>96</v>
      </c>
      <c r="E16" s="204" t="s">
        <v>97</v>
      </c>
      <c r="F16" s="204" t="s">
        <v>98</v>
      </c>
      <c r="G16" s="204" t="s">
        <v>20</v>
      </c>
      <c r="H16" s="268" t="s">
        <v>82</v>
      </c>
      <c r="I16" s="268" t="s">
        <v>83</v>
      </c>
      <c r="J16" s="204" t="s">
        <v>182</v>
      </c>
      <c r="K16" s="205" t="s">
        <v>27</v>
      </c>
    </row>
    <row r="17" spans="1:12" ht="17.100000000000001" customHeight="1" thickBot="1">
      <c r="B17" s="267"/>
      <c r="C17" s="222">
        <v>0</v>
      </c>
      <c r="D17" s="223">
        <v>0</v>
      </c>
      <c r="E17" s="223">
        <v>0</v>
      </c>
      <c r="F17" s="223">
        <v>0</v>
      </c>
      <c r="G17" s="224">
        <f>(1-(1-C17)*(1-F17)*(1-D17))</f>
        <v>0</v>
      </c>
      <c r="H17" s="269"/>
      <c r="I17" s="270"/>
      <c r="J17" s="225"/>
      <c r="K17" s="226">
        <v>0</v>
      </c>
    </row>
    <row r="18" spans="1:12" ht="17.100000000000001" customHeight="1">
      <c r="B18" s="64" t="s">
        <v>148</v>
      </c>
      <c r="C18" s="215">
        <v>12603</v>
      </c>
      <c r="D18" s="215">
        <f>C18*(1-$C$17)*(1-$D$17)</f>
        <v>12603</v>
      </c>
      <c r="E18" s="215">
        <f>D18*$E$17</f>
        <v>0</v>
      </c>
      <c r="F18" s="215">
        <f>D18*$F$17</f>
        <v>0</v>
      </c>
      <c r="G18" s="216">
        <f>(D18-F18)+E18</f>
        <v>12603</v>
      </c>
      <c r="H18" s="153"/>
      <c r="I18" s="154">
        <f>IF(G18=0,0,1-H18/G18)</f>
        <v>1</v>
      </c>
      <c r="J18" s="213">
        <f>((IF($J$17=2,C27,IF($J$17=1,D27,IF($J$17=3,E27,IF($J$17=4,F27,0))))))*(1-$K$17)</f>
        <v>0</v>
      </c>
      <c r="K18" s="214">
        <f>IF(J18=0,0,1-J18/G18)</f>
        <v>0</v>
      </c>
      <c r="L18" s="150">
        <f>IF(J18=0,0,(1-H18/J18))</f>
        <v>0</v>
      </c>
    </row>
    <row r="19" spans="1:12" ht="17.100000000000001" customHeight="1">
      <c r="B19" s="63" t="s">
        <v>149</v>
      </c>
      <c r="C19" s="76">
        <v>18805</v>
      </c>
      <c r="D19" s="76">
        <f>C19*(1-$C$17)*(1-$D$17)</f>
        <v>18805</v>
      </c>
      <c r="E19" s="76">
        <f>D19*$E$17</f>
        <v>0</v>
      </c>
      <c r="F19" s="76">
        <f>D19*$F$17</f>
        <v>0</v>
      </c>
      <c r="G19" s="77">
        <f>(D19-F19)+E19</f>
        <v>18805</v>
      </c>
      <c r="H19" s="78"/>
      <c r="I19" s="79">
        <f>IF(G19=0,0,1-H19/G19)</f>
        <v>1</v>
      </c>
      <c r="J19" s="91">
        <f>((IF($J$17=2,C28,IF($J$17=1,D28,IF($J$17=3,E28,IF($J$17=4,F28,0))))))*(1-$K$17)</f>
        <v>0</v>
      </c>
      <c r="K19" s="81">
        <f>IF(J19=0,0,1-J19/G19)</f>
        <v>0</v>
      </c>
      <c r="L19" s="150">
        <f>IF(J19=0,0,(1-H19/J19))</f>
        <v>0</v>
      </c>
    </row>
    <row r="20" spans="1:12" ht="17.100000000000001" customHeight="1">
      <c r="B20" s="64" t="s">
        <v>150</v>
      </c>
      <c r="C20" s="151">
        <v>29348</v>
      </c>
      <c r="D20" s="151">
        <f>C20*(1-$C$17)*(1-$D$17)</f>
        <v>29348</v>
      </c>
      <c r="E20" s="151">
        <f>D20*$E$17</f>
        <v>0</v>
      </c>
      <c r="F20" s="151">
        <f>D20*$F$17</f>
        <v>0</v>
      </c>
      <c r="G20" s="152">
        <f>(D20-F20)+E20</f>
        <v>29348</v>
      </c>
      <c r="H20" s="153"/>
      <c r="I20" s="154">
        <f>IF(G20=0,0,1-H20/G20)</f>
        <v>1</v>
      </c>
      <c r="J20" s="155">
        <f>((IF($J$17=2,C29,IF($J$17=1,D29,IF($J$17=3,E29,IF($J$17=4,F29,0))))))*(1-$K$17)</f>
        <v>0</v>
      </c>
      <c r="K20" s="156">
        <f>IF(J20=0,0,1-J20/G20)</f>
        <v>0</v>
      </c>
      <c r="L20" s="150">
        <f>IF(J20=0,0,(1-H20/J20))</f>
        <v>0</v>
      </c>
    </row>
    <row r="21" spans="1:12" ht="17.100000000000001" customHeight="1" thickBot="1">
      <c r="B21" s="65" t="s">
        <v>151</v>
      </c>
      <c r="C21" s="93">
        <v>46802</v>
      </c>
      <c r="D21" s="93">
        <f>C21*(1-$C$17)*(1-$D$17)</f>
        <v>46802</v>
      </c>
      <c r="E21" s="93">
        <f>D21*$E$17</f>
        <v>0</v>
      </c>
      <c r="F21" s="93">
        <f>D21*$F$17</f>
        <v>0</v>
      </c>
      <c r="G21" s="94">
        <f>(D21-F21)+E21</f>
        <v>46802</v>
      </c>
      <c r="H21" s="95"/>
      <c r="I21" s="96">
        <f>IF(G21=0,0,1-H21/G21)</f>
        <v>1</v>
      </c>
      <c r="J21" s="97">
        <f>((IF($J$17=2,C30,IF($J$17=1,D30,IF($J$17=3,E30,IF($J$17=4,F30,0))))))*(1-$K$17)</f>
        <v>0</v>
      </c>
      <c r="K21" s="98">
        <f>IF(J21=0,0,1-J21/G21)</f>
        <v>0</v>
      </c>
      <c r="L21" s="150">
        <f>IF(J21=0,0,(1-H21/J21))</f>
        <v>0</v>
      </c>
    </row>
    <row r="22" spans="1:12" ht="15.75" hidden="1" thickBot="1">
      <c r="B22" s="13" t="s">
        <v>81</v>
      </c>
      <c r="C22" s="14">
        <v>4453</v>
      </c>
      <c r="D22" s="14">
        <f t="shared" si="0"/>
        <v>4453</v>
      </c>
      <c r="E22" s="14">
        <f t="shared" si="1"/>
        <v>0</v>
      </c>
      <c r="F22" s="14">
        <f t="shared" si="2"/>
        <v>0</v>
      </c>
      <c r="G22" s="14">
        <f>(D22-F22)+E22</f>
        <v>4453</v>
      </c>
      <c r="H22" s="14"/>
      <c r="I22" s="14"/>
      <c r="J22" s="15">
        <f>((IF($J$10=2,C29,IF($J$10=1,D29,IF($J$10=3,E29,0)))))*(1-$K$10)</f>
        <v>0</v>
      </c>
      <c r="K22" s="16">
        <f>IF(J22=0,0,1-G22/J22)</f>
        <v>0</v>
      </c>
      <c r="L22" s="12"/>
    </row>
    <row r="23" spans="1:12" s="11" customFormat="1" ht="15.75" thickTop="1">
      <c r="A23" s="2"/>
      <c r="B23" s="236"/>
      <c r="C23" s="232">
        <v>66</v>
      </c>
      <c r="D23" s="232">
        <v>306</v>
      </c>
      <c r="E23" s="232">
        <v>83</v>
      </c>
      <c r="F23" s="232">
        <v>11</v>
      </c>
      <c r="G23" s="40"/>
    </row>
    <row r="24" spans="1:12" s="11" customFormat="1">
      <c r="A24" s="2"/>
      <c r="B24" s="233" t="s">
        <v>230</v>
      </c>
      <c r="C24" s="234">
        <v>6687</v>
      </c>
      <c r="D24" s="234">
        <v>11410</v>
      </c>
      <c r="E24" s="234">
        <v>6190</v>
      </c>
      <c r="F24" s="234">
        <v>5759</v>
      </c>
    </row>
    <row r="25" spans="1:12" s="11" customFormat="1">
      <c r="A25" s="2"/>
      <c r="B25" s="233" t="s">
        <v>231</v>
      </c>
      <c r="C25" s="234">
        <v>10696</v>
      </c>
      <c r="D25" s="234">
        <v>18252</v>
      </c>
      <c r="E25" s="234">
        <v>9900</v>
      </c>
      <c r="F25" s="234">
        <v>9211</v>
      </c>
    </row>
    <row r="26" spans="1:12" s="11" customFormat="1">
      <c r="A26" s="2"/>
      <c r="B26" s="233" t="s">
        <v>232</v>
      </c>
      <c r="C26" s="234">
        <v>15783</v>
      </c>
      <c r="D26" s="234">
        <v>26928</v>
      </c>
      <c r="E26" s="234">
        <v>14580</v>
      </c>
      <c r="F26" s="234">
        <v>13590</v>
      </c>
    </row>
    <row r="27" spans="1:12" s="11" customFormat="1">
      <c r="A27" s="2"/>
      <c r="B27" s="233" t="s">
        <v>233</v>
      </c>
      <c r="C27" s="234">
        <v>13071</v>
      </c>
      <c r="D27" s="234">
        <v>22303</v>
      </c>
      <c r="E27" s="234">
        <v>12340</v>
      </c>
      <c r="F27" s="234">
        <v>11595</v>
      </c>
    </row>
    <row r="28" spans="1:12" s="11" customFormat="1">
      <c r="A28" s="2"/>
      <c r="B28" s="233" t="s">
        <v>234</v>
      </c>
      <c r="C28" s="234">
        <v>18977</v>
      </c>
      <c r="D28" s="234">
        <v>32379</v>
      </c>
      <c r="E28" s="234">
        <v>18140</v>
      </c>
      <c r="F28" s="234">
        <v>17301</v>
      </c>
    </row>
    <row r="29" spans="1:12" s="11" customFormat="1">
      <c r="A29" s="2"/>
      <c r="B29" s="233" t="s">
        <v>235</v>
      </c>
      <c r="C29" s="234">
        <v>30442</v>
      </c>
      <c r="D29" s="234">
        <v>51943</v>
      </c>
      <c r="E29" s="234">
        <v>28175</v>
      </c>
      <c r="F29" s="234">
        <v>27000</v>
      </c>
    </row>
    <row r="30" spans="1:12" s="11" customFormat="1">
      <c r="A30" s="2"/>
      <c r="B30" s="233" t="s">
        <v>236</v>
      </c>
      <c r="C30" s="234">
        <v>47231</v>
      </c>
      <c r="D30" s="234">
        <v>80586</v>
      </c>
      <c r="E30" s="234">
        <v>43715</v>
      </c>
      <c r="F30" s="234">
        <v>43058</v>
      </c>
    </row>
    <row r="31" spans="1:12">
      <c r="B31" s="28"/>
      <c r="C31" s="37"/>
      <c r="D31" s="38"/>
      <c r="E31" s="38"/>
      <c r="F31" s="11"/>
    </row>
    <row r="32" spans="1:12">
      <c r="C32" s="39"/>
      <c r="D32" s="39"/>
      <c r="E32" s="39"/>
    </row>
    <row r="33" spans="3:5">
      <c r="C33" s="1"/>
      <c r="D33" s="1"/>
      <c r="E33" s="1"/>
    </row>
  </sheetData>
  <sheetProtection algorithmName="SHA-512" hashValue="GLdqqsPMKm5PVdxjcunivBi2VXZV57oxQ0oM6L/NohL7NRkrd0E1FGaUXF5VP8/6dTbKp1ExRtYkJWDkTEZQxw==" saltValue="Nt5QPV+fjdEaGs/hK4x0BQ==" spinCount="100000" sheet="1" objects="1" scenarios="1" selectLockedCells="1"/>
  <mergeCells count="8">
    <mergeCell ref="B16:B17"/>
    <mergeCell ref="H16:H17"/>
    <mergeCell ref="I16:I17"/>
    <mergeCell ref="B2:K6"/>
    <mergeCell ref="B9:B10"/>
    <mergeCell ref="H9:H10"/>
    <mergeCell ref="I9:I10"/>
    <mergeCell ref="B12:K12"/>
  </mergeCells>
  <conditionalFormatting sqref="L13:L15">
    <cfRule type="cellIs" dxfId="19" priority="3" operator="lessThan">
      <formula>0</formula>
    </cfRule>
    <cfRule type="cellIs" dxfId="18" priority="4" operator="greaterThan">
      <formula>0</formula>
    </cfRule>
  </conditionalFormatting>
  <conditionalFormatting sqref="L18:L21">
    <cfRule type="cellIs" dxfId="17" priority="1" operator="lessThan">
      <formula>0</formula>
    </cfRule>
    <cfRule type="cellIs" dxfId="16" priority="2" operator="greaterThan">
      <formula>0</formula>
    </cfRule>
  </conditionalFormatting>
  <printOptions horizontalCentered="1"/>
  <pageMargins left="0.31496062992125984" right="0.31496062992125984" top="1.1417322834645669" bottom="0.74803149606299213" header="0.31496062992125984" footer="0.31496062992125984"/>
  <pageSetup paperSize="9" scale="62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80"/>
  <sheetViews>
    <sheetView showGridLines="0" showRowColHeaders="0" zoomScaleNormal="100" zoomScaleSheetLayoutView="100" workbookViewId="0">
      <pane xSplit="1" ySplit="11" topLeftCell="B12" activePane="bottomRight" state="frozen"/>
      <selection pane="topRight" activeCell="B1" sqref="B1"/>
      <selection pane="bottomLeft" activeCell="A12" sqref="A12"/>
      <selection pane="bottomRight" activeCell="K10" sqref="K10"/>
    </sheetView>
  </sheetViews>
  <sheetFormatPr baseColWidth="10" defaultRowHeight="15"/>
  <cols>
    <col min="1" max="1" width="7.5703125" style="2" customWidth="1"/>
    <col min="2" max="2" width="40.85546875" style="11" customWidth="1"/>
    <col min="3" max="3" width="11.42578125" style="11"/>
    <col min="4" max="4" width="13.28515625" style="35" customWidth="1"/>
    <col min="5" max="5" width="11.42578125" style="11"/>
    <col min="6" max="6" width="15.28515625" style="11" customWidth="1"/>
    <col min="7" max="9" width="14" style="11" customWidth="1"/>
    <col min="10" max="16384" width="11.42578125" style="11"/>
  </cols>
  <sheetData>
    <row r="1" spans="2:14" s="2" customFormat="1" ht="9" customHeight="1" thickBot="1"/>
    <row r="2" spans="2:14" s="2" customFormat="1" ht="15.75" thickTop="1">
      <c r="B2" s="271"/>
      <c r="C2" s="272"/>
      <c r="D2" s="272"/>
      <c r="E2" s="272"/>
      <c r="F2" s="272"/>
      <c r="G2" s="272"/>
      <c r="H2" s="272"/>
      <c r="I2" s="272"/>
      <c r="J2" s="272"/>
      <c r="K2" s="273"/>
    </row>
    <row r="3" spans="2:14" s="2" customFormat="1">
      <c r="B3" s="274"/>
      <c r="C3" s="275"/>
      <c r="D3" s="275"/>
      <c r="E3" s="275"/>
      <c r="F3" s="275"/>
      <c r="G3" s="275"/>
      <c r="H3" s="275"/>
      <c r="I3" s="275"/>
      <c r="J3" s="275"/>
      <c r="K3" s="276"/>
    </row>
    <row r="4" spans="2:14" s="2" customFormat="1">
      <c r="B4" s="274"/>
      <c r="C4" s="275"/>
      <c r="D4" s="275"/>
      <c r="E4" s="275"/>
      <c r="F4" s="275"/>
      <c r="G4" s="275"/>
      <c r="H4" s="275"/>
      <c r="I4" s="275"/>
      <c r="J4" s="275"/>
      <c r="K4" s="276"/>
    </row>
    <row r="5" spans="2:14" s="2" customFormat="1">
      <c r="B5" s="274"/>
      <c r="C5" s="275"/>
      <c r="D5" s="275"/>
      <c r="E5" s="275"/>
      <c r="F5" s="275"/>
      <c r="G5" s="275"/>
      <c r="H5" s="275"/>
      <c r="I5" s="275"/>
      <c r="J5" s="275"/>
      <c r="K5" s="276"/>
    </row>
    <row r="6" spans="2:14" s="2" customFormat="1">
      <c r="B6" s="274"/>
      <c r="C6" s="275"/>
      <c r="D6" s="275"/>
      <c r="E6" s="275"/>
      <c r="F6" s="275"/>
      <c r="G6" s="275"/>
      <c r="H6" s="275"/>
      <c r="I6" s="275"/>
      <c r="J6" s="275"/>
      <c r="K6" s="276"/>
    </row>
    <row r="7" spans="2:14" s="2" customFormat="1" ht="18" customHeight="1">
      <c r="B7" s="20"/>
      <c r="C7" s="21"/>
      <c r="D7" s="21"/>
      <c r="E7" s="21"/>
      <c r="F7" s="21"/>
      <c r="G7" s="21"/>
      <c r="H7" s="21"/>
      <c r="I7" s="21"/>
      <c r="J7" s="21"/>
      <c r="K7" s="22"/>
    </row>
    <row r="8" spans="2:14" s="2" customFormat="1" ht="18" customHeight="1">
      <c r="B8" s="174"/>
      <c r="C8" s="23"/>
      <c r="D8" s="23"/>
      <c r="E8" s="23"/>
      <c r="F8" s="23"/>
      <c r="G8" s="23"/>
      <c r="H8" s="23"/>
      <c r="I8" s="23"/>
      <c r="J8" s="23"/>
      <c r="K8" s="175"/>
    </row>
    <row r="9" spans="2:14" s="2" customFormat="1" ht="30" customHeight="1" thickBot="1">
      <c r="B9" s="277" t="s">
        <v>100</v>
      </c>
      <c r="C9" s="217" t="s">
        <v>95</v>
      </c>
      <c r="D9" s="217" t="s">
        <v>96</v>
      </c>
      <c r="E9" s="217" t="s">
        <v>97</v>
      </c>
      <c r="F9" s="217" t="s">
        <v>98</v>
      </c>
      <c r="G9" s="217" t="s">
        <v>20</v>
      </c>
      <c r="H9" s="282" t="s">
        <v>82</v>
      </c>
      <c r="I9" s="282" t="s">
        <v>83</v>
      </c>
      <c r="J9" s="217" t="s">
        <v>21</v>
      </c>
      <c r="K9" s="211" t="s">
        <v>27</v>
      </c>
      <c r="N9" s="5"/>
    </row>
    <row r="10" spans="2:14" s="2" customFormat="1" ht="19.5" customHeight="1" thickBot="1">
      <c r="B10" s="267"/>
      <c r="C10" s="222">
        <v>0</v>
      </c>
      <c r="D10" s="223">
        <v>0</v>
      </c>
      <c r="E10" s="223">
        <v>0</v>
      </c>
      <c r="F10" s="223">
        <v>0</v>
      </c>
      <c r="G10" s="224">
        <f>(1-(1-C10)*(1-F10)*(1-D10))</f>
        <v>0</v>
      </c>
      <c r="H10" s="283"/>
      <c r="I10" s="284"/>
      <c r="J10" s="225"/>
      <c r="K10" s="226">
        <v>0</v>
      </c>
      <c r="L10" s="57" t="str">
        <f>IF(J10&gt;0,"Descuento Equivalentes a",".")</f>
        <v>.</v>
      </c>
      <c r="N10" s="5"/>
    </row>
    <row r="11" spans="2:14" s="2" customFormat="1" ht="20.100000000000001" customHeight="1" thickBot="1">
      <c r="B11" s="50" t="s">
        <v>23</v>
      </c>
      <c r="C11" s="210" t="s">
        <v>22</v>
      </c>
      <c r="D11" s="210" t="s">
        <v>24</v>
      </c>
      <c r="E11" s="210" t="s">
        <v>0</v>
      </c>
      <c r="F11" s="210" t="s">
        <v>25</v>
      </c>
      <c r="G11" s="210" t="s">
        <v>26</v>
      </c>
      <c r="H11" s="51" t="s">
        <v>85</v>
      </c>
      <c r="I11" s="51" t="s">
        <v>84</v>
      </c>
      <c r="J11" s="210" t="s">
        <v>1</v>
      </c>
      <c r="K11" s="212" t="s">
        <v>2</v>
      </c>
      <c r="L11" s="58" t="str">
        <f>IF(J10&gt;0,"Precios Competencia",".")</f>
        <v>.</v>
      </c>
      <c r="N11" s="5"/>
    </row>
    <row r="12" spans="2:14" s="2" customFormat="1" ht="17.100000000000001" customHeight="1" thickTop="1">
      <c r="B12" s="157" t="s">
        <v>30</v>
      </c>
      <c r="C12" s="158">
        <v>38763</v>
      </c>
      <c r="D12" s="158">
        <f t="shared" ref="D12:D44" si="0">C12*(1-$C$10)*(1-$D$10)</f>
        <v>38763</v>
      </c>
      <c r="E12" s="158">
        <f t="shared" ref="E12:E44" si="1">D12*$E$10</f>
        <v>0</v>
      </c>
      <c r="F12" s="158">
        <f t="shared" ref="F12:F44" si="2">D12*$F$10</f>
        <v>0</v>
      </c>
      <c r="G12" s="159">
        <f t="shared" ref="G12:G32" si="3">(D12-F12)+E12</f>
        <v>38763</v>
      </c>
      <c r="H12" s="160"/>
      <c r="I12" s="79">
        <f t="shared" ref="I12:I44" si="4">IF(G12=0,0,1-H12/G12)</f>
        <v>1</v>
      </c>
      <c r="J12" s="169">
        <f>((IF($J$10=1,D46,IF($J$10=4,F46,0))*(1-$K$10)))</f>
        <v>0</v>
      </c>
      <c r="K12" s="163">
        <f>IF(J12=0,0,1-J12/G12)</f>
        <v>0</v>
      </c>
      <c r="L12" s="150">
        <f t="shared" ref="L12:L44" si="5">IF(J12=0,0,(1-H12/J12))</f>
        <v>0</v>
      </c>
    </row>
    <row r="13" spans="2:14" s="2" customFormat="1" ht="17.100000000000001" customHeight="1">
      <c r="B13" s="82" t="s">
        <v>31</v>
      </c>
      <c r="C13" s="84">
        <v>38779</v>
      </c>
      <c r="D13" s="84">
        <f t="shared" si="0"/>
        <v>38779</v>
      </c>
      <c r="E13" s="84">
        <f t="shared" si="1"/>
        <v>0</v>
      </c>
      <c r="F13" s="84">
        <f t="shared" si="2"/>
        <v>0</v>
      </c>
      <c r="G13" s="85">
        <f t="shared" si="3"/>
        <v>38779</v>
      </c>
      <c r="H13" s="86"/>
      <c r="I13" s="87">
        <f t="shared" si="4"/>
        <v>1</v>
      </c>
      <c r="J13" s="165">
        <f t="shared" ref="J13:J44" si="6">((IF($J$10=1,D47,IF($J$10=4,F47,0))*(1-$K$10)))</f>
        <v>0</v>
      </c>
      <c r="K13" s="89">
        <f t="shared" ref="K13:K44" si="7">IF(J13=0,0,1-J13/G13)</f>
        <v>0</v>
      </c>
      <c r="L13" s="150">
        <f t="shared" si="5"/>
        <v>0</v>
      </c>
    </row>
    <row r="14" spans="2:14" s="2" customFormat="1" ht="17.100000000000001" customHeight="1">
      <c r="B14" s="63" t="s">
        <v>32</v>
      </c>
      <c r="C14" s="76">
        <v>38799</v>
      </c>
      <c r="D14" s="76">
        <f t="shared" si="0"/>
        <v>38799</v>
      </c>
      <c r="E14" s="76">
        <f t="shared" si="1"/>
        <v>0</v>
      </c>
      <c r="F14" s="76">
        <f t="shared" si="2"/>
        <v>0</v>
      </c>
      <c r="G14" s="77">
        <f t="shared" si="3"/>
        <v>38799</v>
      </c>
      <c r="H14" s="78"/>
      <c r="I14" s="79">
        <f t="shared" si="4"/>
        <v>1</v>
      </c>
      <c r="J14" s="166">
        <f t="shared" si="6"/>
        <v>0</v>
      </c>
      <c r="K14" s="81">
        <f t="shared" si="7"/>
        <v>0</v>
      </c>
      <c r="L14" s="150">
        <f t="shared" si="5"/>
        <v>0</v>
      </c>
    </row>
    <row r="15" spans="2:14" s="2" customFormat="1" ht="17.100000000000001" customHeight="1">
      <c r="B15" s="82" t="s">
        <v>33</v>
      </c>
      <c r="C15" s="84">
        <v>38811</v>
      </c>
      <c r="D15" s="84">
        <f t="shared" si="0"/>
        <v>38811</v>
      </c>
      <c r="E15" s="84">
        <f t="shared" si="1"/>
        <v>0</v>
      </c>
      <c r="F15" s="84">
        <f t="shared" si="2"/>
        <v>0</v>
      </c>
      <c r="G15" s="85">
        <f t="shared" si="3"/>
        <v>38811</v>
      </c>
      <c r="H15" s="86"/>
      <c r="I15" s="87">
        <f t="shared" si="4"/>
        <v>1</v>
      </c>
      <c r="J15" s="165">
        <f t="shared" si="6"/>
        <v>0</v>
      </c>
      <c r="K15" s="89">
        <f t="shared" si="7"/>
        <v>0</v>
      </c>
      <c r="L15" s="150">
        <f t="shared" si="5"/>
        <v>0</v>
      </c>
    </row>
    <row r="16" spans="2:14" s="2" customFormat="1" ht="17.100000000000001" customHeight="1">
      <c r="B16" s="63" t="s">
        <v>34</v>
      </c>
      <c r="C16" s="76">
        <v>38832</v>
      </c>
      <c r="D16" s="76">
        <f t="shared" si="0"/>
        <v>38832</v>
      </c>
      <c r="E16" s="76">
        <f t="shared" si="1"/>
        <v>0</v>
      </c>
      <c r="F16" s="76">
        <f t="shared" si="2"/>
        <v>0</v>
      </c>
      <c r="G16" s="77">
        <f t="shared" si="3"/>
        <v>38832</v>
      </c>
      <c r="H16" s="78"/>
      <c r="I16" s="79">
        <f t="shared" si="4"/>
        <v>1</v>
      </c>
      <c r="J16" s="166">
        <f t="shared" si="6"/>
        <v>0</v>
      </c>
      <c r="K16" s="81">
        <f t="shared" si="7"/>
        <v>0</v>
      </c>
      <c r="L16" s="150">
        <f t="shared" si="5"/>
        <v>0</v>
      </c>
    </row>
    <row r="17" spans="2:13" s="2" customFormat="1" ht="17.100000000000001" customHeight="1">
      <c r="B17" s="82" t="s">
        <v>35</v>
      </c>
      <c r="C17" s="84">
        <v>38974</v>
      </c>
      <c r="D17" s="84">
        <f t="shared" si="0"/>
        <v>38974</v>
      </c>
      <c r="E17" s="84">
        <f t="shared" si="1"/>
        <v>0</v>
      </c>
      <c r="F17" s="84">
        <f t="shared" si="2"/>
        <v>0</v>
      </c>
      <c r="G17" s="85">
        <f t="shared" si="3"/>
        <v>38974</v>
      </c>
      <c r="H17" s="86"/>
      <c r="I17" s="87">
        <f t="shared" si="4"/>
        <v>1</v>
      </c>
      <c r="J17" s="165">
        <f t="shared" si="6"/>
        <v>0</v>
      </c>
      <c r="K17" s="89">
        <f t="shared" si="7"/>
        <v>0</v>
      </c>
      <c r="L17" s="150">
        <f t="shared" si="5"/>
        <v>0</v>
      </c>
    </row>
    <row r="18" spans="2:13" s="2" customFormat="1" ht="17.100000000000001" customHeight="1">
      <c r="B18" s="63" t="s">
        <v>36</v>
      </c>
      <c r="C18" s="76">
        <v>38980</v>
      </c>
      <c r="D18" s="76">
        <f t="shared" si="0"/>
        <v>38980</v>
      </c>
      <c r="E18" s="76">
        <f t="shared" si="1"/>
        <v>0</v>
      </c>
      <c r="F18" s="76">
        <f t="shared" si="2"/>
        <v>0</v>
      </c>
      <c r="G18" s="77">
        <f t="shared" si="3"/>
        <v>38980</v>
      </c>
      <c r="H18" s="78"/>
      <c r="I18" s="79">
        <f t="shared" si="4"/>
        <v>1</v>
      </c>
      <c r="J18" s="167">
        <f t="shared" si="6"/>
        <v>0</v>
      </c>
      <c r="K18" s="81">
        <f t="shared" si="7"/>
        <v>0</v>
      </c>
      <c r="L18" s="150">
        <f t="shared" si="5"/>
        <v>0</v>
      </c>
    </row>
    <row r="19" spans="2:13" s="2" customFormat="1" ht="17.100000000000001" customHeight="1">
      <c r="B19" s="82" t="s">
        <v>37</v>
      </c>
      <c r="C19" s="84">
        <v>39002</v>
      </c>
      <c r="D19" s="84">
        <f t="shared" si="0"/>
        <v>39002</v>
      </c>
      <c r="E19" s="84">
        <f t="shared" si="1"/>
        <v>0</v>
      </c>
      <c r="F19" s="84">
        <f t="shared" si="2"/>
        <v>0</v>
      </c>
      <c r="G19" s="85">
        <f t="shared" si="3"/>
        <v>39002</v>
      </c>
      <c r="H19" s="86"/>
      <c r="I19" s="87">
        <f t="shared" si="4"/>
        <v>1</v>
      </c>
      <c r="J19" s="165">
        <f t="shared" si="6"/>
        <v>0</v>
      </c>
      <c r="K19" s="89">
        <f t="shared" si="7"/>
        <v>0</v>
      </c>
      <c r="L19" s="150">
        <f t="shared" si="5"/>
        <v>0</v>
      </c>
    </row>
    <row r="20" spans="2:13" s="2" customFormat="1" ht="17.100000000000001" customHeight="1">
      <c r="B20" s="63" t="s">
        <v>38</v>
      </c>
      <c r="C20" s="76">
        <v>39035</v>
      </c>
      <c r="D20" s="76">
        <f t="shared" si="0"/>
        <v>39035</v>
      </c>
      <c r="E20" s="76">
        <f t="shared" si="1"/>
        <v>0</v>
      </c>
      <c r="F20" s="76">
        <f t="shared" si="2"/>
        <v>0</v>
      </c>
      <c r="G20" s="77">
        <f t="shared" si="3"/>
        <v>39035</v>
      </c>
      <c r="H20" s="78"/>
      <c r="I20" s="79">
        <f t="shared" si="4"/>
        <v>1</v>
      </c>
      <c r="J20" s="166">
        <f t="shared" si="6"/>
        <v>0</v>
      </c>
      <c r="K20" s="81">
        <f t="shared" si="7"/>
        <v>0</v>
      </c>
      <c r="L20" s="150">
        <f t="shared" si="5"/>
        <v>0</v>
      </c>
    </row>
    <row r="21" spans="2:13" s="2" customFormat="1" ht="17.100000000000001" customHeight="1">
      <c r="B21" s="82" t="s">
        <v>39</v>
      </c>
      <c r="C21" s="84">
        <v>39086</v>
      </c>
      <c r="D21" s="84">
        <f t="shared" si="0"/>
        <v>39086</v>
      </c>
      <c r="E21" s="84">
        <f t="shared" si="1"/>
        <v>0</v>
      </c>
      <c r="F21" s="84">
        <f t="shared" si="2"/>
        <v>0</v>
      </c>
      <c r="G21" s="85">
        <f t="shared" si="3"/>
        <v>39086</v>
      </c>
      <c r="H21" s="86"/>
      <c r="I21" s="87">
        <f t="shared" si="4"/>
        <v>1</v>
      </c>
      <c r="J21" s="165">
        <f t="shared" si="6"/>
        <v>0</v>
      </c>
      <c r="K21" s="89">
        <f t="shared" si="7"/>
        <v>0</v>
      </c>
      <c r="L21" s="150">
        <f t="shared" si="5"/>
        <v>0</v>
      </c>
      <c r="M21" s="5"/>
    </row>
    <row r="22" spans="2:13" s="2" customFormat="1" ht="17.100000000000001" customHeight="1">
      <c r="B22" s="63" t="s">
        <v>40</v>
      </c>
      <c r="C22" s="76">
        <v>39101</v>
      </c>
      <c r="D22" s="76">
        <f t="shared" si="0"/>
        <v>39101</v>
      </c>
      <c r="E22" s="76">
        <f t="shared" si="1"/>
        <v>0</v>
      </c>
      <c r="F22" s="76">
        <f t="shared" si="2"/>
        <v>0</v>
      </c>
      <c r="G22" s="77">
        <f t="shared" si="3"/>
        <v>39101</v>
      </c>
      <c r="H22" s="78"/>
      <c r="I22" s="79">
        <f t="shared" si="4"/>
        <v>1</v>
      </c>
      <c r="J22" s="166">
        <f t="shared" si="6"/>
        <v>0</v>
      </c>
      <c r="K22" s="81">
        <f t="shared" si="7"/>
        <v>0</v>
      </c>
      <c r="L22" s="150">
        <f t="shared" si="5"/>
        <v>0</v>
      </c>
    </row>
    <row r="23" spans="2:13" s="2" customFormat="1" ht="17.100000000000001" customHeight="1">
      <c r="B23" s="82" t="s">
        <v>41</v>
      </c>
      <c r="C23" s="84">
        <v>39117</v>
      </c>
      <c r="D23" s="84">
        <f t="shared" si="0"/>
        <v>39117</v>
      </c>
      <c r="E23" s="84">
        <f t="shared" si="1"/>
        <v>0</v>
      </c>
      <c r="F23" s="84">
        <f t="shared" si="2"/>
        <v>0</v>
      </c>
      <c r="G23" s="85">
        <f t="shared" si="3"/>
        <v>39117</v>
      </c>
      <c r="H23" s="86"/>
      <c r="I23" s="87">
        <f t="shared" si="4"/>
        <v>1</v>
      </c>
      <c r="J23" s="165">
        <f t="shared" si="6"/>
        <v>0</v>
      </c>
      <c r="K23" s="89">
        <f t="shared" si="7"/>
        <v>0</v>
      </c>
      <c r="L23" s="150">
        <f t="shared" si="5"/>
        <v>0</v>
      </c>
    </row>
    <row r="24" spans="2:13" s="2" customFormat="1" ht="17.100000000000001" customHeight="1">
      <c r="B24" s="63" t="s">
        <v>42</v>
      </c>
      <c r="C24" s="76">
        <v>39186</v>
      </c>
      <c r="D24" s="76">
        <f t="shared" si="0"/>
        <v>39186</v>
      </c>
      <c r="E24" s="76">
        <f t="shared" si="1"/>
        <v>0</v>
      </c>
      <c r="F24" s="76">
        <f t="shared" si="2"/>
        <v>0</v>
      </c>
      <c r="G24" s="77">
        <f t="shared" si="3"/>
        <v>39186</v>
      </c>
      <c r="H24" s="78"/>
      <c r="I24" s="79">
        <f t="shared" si="4"/>
        <v>1</v>
      </c>
      <c r="J24" s="166">
        <f t="shared" si="6"/>
        <v>0</v>
      </c>
      <c r="K24" s="81">
        <f t="shared" si="7"/>
        <v>0</v>
      </c>
      <c r="L24" s="150">
        <f t="shared" si="5"/>
        <v>0</v>
      </c>
    </row>
    <row r="25" spans="2:13" s="2" customFormat="1" ht="17.100000000000001" customHeight="1">
      <c r="B25" s="82" t="s">
        <v>43</v>
      </c>
      <c r="C25" s="84">
        <v>39211</v>
      </c>
      <c r="D25" s="84">
        <f t="shared" si="0"/>
        <v>39211</v>
      </c>
      <c r="E25" s="84">
        <f t="shared" si="1"/>
        <v>0</v>
      </c>
      <c r="F25" s="84">
        <f t="shared" si="2"/>
        <v>0</v>
      </c>
      <c r="G25" s="85">
        <f t="shared" si="3"/>
        <v>39211</v>
      </c>
      <c r="H25" s="86"/>
      <c r="I25" s="87">
        <f t="shared" si="4"/>
        <v>1</v>
      </c>
      <c r="J25" s="165">
        <f t="shared" si="6"/>
        <v>0</v>
      </c>
      <c r="K25" s="89">
        <f t="shared" si="7"/>
        <v>0</v>
      </c>
      <c r="L25" s="150">
        <f t="shared" si="5"/>
        <v>0</v>
      </c>
      <c r="M25" s="5"/>
    </row>
    <row r="26" spans="2:13" s="2" customFormat="1" ht="17.100000000000001" customHeight="1">
      <c r="B26" s="63" t="s">
        <v>44</v>
      </c>
      <c r="C26" s="76">
        <v>39370</v>
      </c>
      <c r="D26" s="76">
        <f t="shared" si="0"/>
        <v>39370</v>
      </c>
      <c r="E26" s="76">
        <f t="shared" si="1"/>
        <v>0</v>
      </c>
      <c r="F26" s="76">
        <f t="shared" si="2"/>
        <v>0</v>
      </c>
      <c r="G26" s="77">
        <f t="shared" si="3"/>
        <v>39370</v>
      </c>
      <c r="H26" s="78"/>
      <c r="I26" s="79">
        <f t="shared" si="4"/>
        <v>1</v>
      </c>
      <c r="J26" s="166">
        <f t="shared" si="6"/>
        <v>0</v>
      </c>
      <c r="K26" s="81">
        <f t="shared" si="7"/>
        <v>0</v>
      </c>
      <c r="L26" s="150">
        <f t="shared" si="5"/>
        <v>0</v>
      </c>
    </row>
    <row r="27" spans="2:13" s="2" customFormat="1" ht="17.100000000000001" customHeight="1">
      <c r="B27" s="82" t="s">
        <v>45</v>
      </c>
      <c r="C27" s="84">
        <v>39411</v>
      </c>
      <c r="D27" s="84">
        <f t="shared" si="0"/>
        <v>39411</v>
      </c>
      <c r="E27" s="84">
        <f t="shared" si="1"/>
        <v>0</v>
      </c>
      <c r="F27" s="84">
        <f t="shared" si="2"/>
        <v>0</v>
      </c>
      <c r="G27" s="85">
        <f t="shared" si="3"/>
        <v>39411</v>
      </c>
      <c r="H27" s="86"/>
      <c r="I27" s="87">
        <f t="shared" si="4"/>
        <v>1</v>
      </c>
      <c r="J27" s="165">
        <f t="shared" si="6"/>
        <v>0</v>
      </c>
      <c r="K27" s="89">
        <f t="shared" si="7"/>
        <v>0</v>
      </c>
      <c r="L27" s="150">
        <f t="shared" si="5"/>
        <v>0</v>
      </c>
    </row>
    <row r="28" spans="2:13" s="2" customFormat="1" ht="17.100000000000001" customHeight="1">
      <c r="B28" s="63" t="s">
        <v>46</v>
      </c>
      <c r="C28" s="76">
        <v>39604</v>
      </c>
      <c r="D28" s="76">
        <f t="shared" si="0"/>
        <v>39604</v>
      </c>
      <c r="E28" s="76">
        <f t="shared" si="1"/>
        <v>0</v>
      </c>
      <c r="F28" s="76">
        <f t="shared" si="2"/>
        <v>0</v>
      </c>
      <c r="G28" s="77">
        <f t="shared" si="3"/>
        <v>39604</v>
      </c>
      <c r="H28" s="78"/>
      <c r="I28" s="79">
        <f t="shared" si="4"/>
        <v>1</v>
      </c>
      <c r="J28" s="166">
        <f t="shared" si="6"/>
        <v>0</v>
      </c>
      <c r="K28" s="81">
        <f t="shared" si="7"/>
        <v>0</v>
      </c>
      <c r="L28" s="150">
        <f t="shared" si="5"/>
        <v>0</v>
      </c>
    </row>
    <row r="29" spans="2:13" s="2" customFormat="1" ht="17.100000000000001" customHeight="1">
      <c r="B29" s="82" t="s">
        <v>47</v>
      </c>
      <c r="C29" s="84">
        <v>40055</v>
      </c>
      <c r="D29" s="84">
        <f t="shared" si="0"/>
        <v>40055</v>
      </c>
      <c r="E29" s="84">
        <f t="shared" si="1"/>
        <v>0</v>
      </c>
      <c r="F29" s="84">
        <f t="shared" si="2"/>
        <v>0</v>
      </c>
      <c r="G29" s="85">
        <f t="shared" si="3"/>
        <v>40055</v>
      </c>
      <c r="H29" s="86"/>
      <c r="I29" s="87">
        <f t="shared" si="4"/>
        <v>1</v>
      </c>
      <c r="J29" s="165">
        <f t="shared" si="6"/>
        <v>0</v>
      </c>
      <c r="K29" s="89">
        <f t="shared" si="7"/>
        <v>0</v>
      </c>
      <c r="L29" s="150">
        <f t="shared" si="5"/>
        <v>0</v>
      </c>
    </row>
    <row r="30" spans="2:13" s="2" customFormat="1" ht="17.100000000000001" customHeight="1">
      <c r="B30" s="63" t="s">
        <v>48</v>
      </c>
      <c r="C30" s="76">
        <v>40472</v>
      </c>
      <c r="D30" s="76">
        <f t="shared" si="0"/>
        <v>40472</v>
      </c>
      <c r="E30" s="76">
        <f t="shared" si="1"/>
        <v>0</v>
      </c>
      <c r="F30" s="76">
        <f t="shared" si="2"/>
        <v>0</v>
      </c>
      <c r="G30" s="77">
        <f t="shared" si="3"/>
        <v>40472</v>
      </c>
      <c r="H30" s="78"/>
      <c r="I30" s="79">
        <f t="shared" si="4"/>
        <v>1</v>
      </c>
      <c r="J30" s="166">
        <f t="shared" si="6"/>
        <v>0</v>
      </c>
      <c r="K30" s="81">
        <f t="shared" si="7"/>
        <v>0</v>
      </c>
      <c r="L30" s="150">
        <f t="shared" si="5"/>
        <v>0</v>
      </c>
    </row>
    <row r="31" spans="2:13" s="2" customFormat="1" ht="17.100000000000001" customHeight="1">
      <c r="B31" s="82" t="s">
        <v>49</v>
      </c>
      <c r="C31" s="84">
        <v>41070</v>
      </c>
      <c r="D31" s="84">
        <f t="shared" si="0"/>
        <v>41070</v>
      </c>
      <c r="E31" s="84">
        <f t="shared" si="1"/>
        <v>0</v>
      </c>
      <c r="F31" s="84">
        <f t="shared" si="2"/>
        <v>0</v>
      </c>
      <c r="G31" s="85">
        <f t="shared" si="3"/>
        <v>41070</v>
      </c>
      <c r="H31" s="86"/>
      <c r="I31" s="87">
        <f t="shared" si="4"/>
        <v>1</v>
      </c>
      <c r="J31" s="165">
        <f t="shared" si="6"/>
        <v>0</v>
      </c>
      <c r="K31" s="89">
        <f t="shared" si="7"/>
        <v>0</v>
      </c>
      <c r="L31" s="150">
        <f t="shared" si="5"/>
        <v>0</v>
      </c>
    </row>
    <row r="32" spans="2:13" s="2" customFormat="1" ht="17.100000000000001" customHeight="1">
      <c r="B32" s="63" t="s">
        <v>50</v>
      </c>
      <c r="C32" s="76">
        <v>42423</v>
      </c>
      <c r="D32" s="76">
        <f t="shared" si="0"/>
        <v>42423</v>
      </c>
      <c r="E32" s="76">
        <f t="shared" si="1"/>
        <v>0</v>
      </c>
      <c r="F32" s="76">
        <f t="shared" si="2"/>
        <v>0</v>
      </c>
      <c r="G32" s="77">
        <f t="shared" si="3"/>
        <v>42423</v>
      </c>
      <c r="H32" s="78"/>
      <c r="I32" s="79">
        <f t="shared" si="4"/>
        <v>1</v>
      </c>
      <c r="J32" s="166">
        <f t="shared" si="6"/>
        <v>0</v>
      </c>
      <c r="K32" s="81">
        <f t="shared" si="7"/>
        <v>0</v>
      </c>
      <c r="L32" s="150">
        <f t="shared" si="5"/>
        <v>0</v>
      </c>
    </row>
    <row r="33" spans="2:12" s="2" customFormat="1" ht="17.100000000000001" customHeight="1">
      <c r="B33" s="82" t="s">
        <v>51</v>
      </c>
      <c r="C33" s="84">
        <v>42667</v>
      </c>
      <c r="D33" s="84">
        <f t="shared" si="0"/>
        <v>42667</v>
      </c>
      <c r="E33" s="84">
        <f t="shared" si="1"/>
        <v>0</v>
      </c>
      <c r="F33" s="84">
        <f t="shared" si="2"/>
        <v>0</v>
      </c>
      <c r="G33" s="85">
        <f t="shared" ref="G33:G44" si="8">(D33-F33)+E33</f>
        <v>42667</v>
      </c>
      <c r="H33" s="86"/>
      <c r="I33" s="87">
        <f t="shared" si="4"/>
        <v>1</v>
      </c>
      <c r="J33" s="165">
        <f t="shared" si="6"/>
        <v>0</v>
      </c>
      <c r="K33" s="89">
        <f t="shared" si="7"/>
        <v>0</v>
      </c>
      <c r="L33" s="150">
        <f t="shared" si="5"/>
        <v>0</v>
      </c>
    </row>
    <row r="34" spans="2:12" s="2" customFormat="1" ht="17.100000000000001" customHeight="1">
      <c r="B34" s="63" t="s">
        <v>86</v>
      </c>
      <c r="C34" s="76">
        <v>43889</v>
      </c>
      <c r="D34" s="76">
        <f t="shared" si="0"/>
        <v>43889</v>
      </c>
      <c r="E34" s="76">
        <f t="shared" si="1"/>
        <v>0</v>
      </c>
      <c r="F34" s="76">
        <f t="shared" si="2"/>
        <v>0</v>
      </c>
      <c r="G34" s="77">
        <f t="shared" si="8"/>
        <v>43889</v>
      </c>
      <c r="H34" s="78"/>
      <c r="I34" s="79">
        <f t="shared" si="4"/>
        <v>1</v>
      </c>
      <c r="J34" s="166">
        <f t="shared" si="6"/>
        <v>0</v>
      </c>
      <c r="K34" s="81">
        <f t="shared" si="7"/>
        <v>0</v>
      </c>
      <c r="L34" s="150">
        <f t="shared" si="5"/>
        <v>0</v>
      </c>
    </row>
    <row r="35" spans="2:12" s="2" customFormat="1" ht="17.100000000000001" customHeight="1">
      <c r="B35" s="82" t="s">
        <v>87</v>
      </c>
      <c r="C35" s="84">
        <v>47259</v>
      </c>
      <c r="D35" s="84">
        <f t="shared" si="0"/>
        <v>47259</v>
      </c>
      <c r="E35" s="84">
        <f t="shared" si="1"/>
        <v>0</v>
      </c>
      <c r="F35" s="84">
        <f t="shared" si="2"/>
        <v>0</v>
      </c>
      <c r="G35" s="85">
        <f t="shared" si="8"/>
        <v>47259</v>
      </c>
      <c r="H35" s="86"/>
      <c r="I35" s="87">
        <f t="shared" si="4"/>
        <v>1</v>
      </c>
      <c r="J35" s="165">
        <f t="shared" si="6"/>
        <v>0</v>
      </c>
      <c r="K35" s="89">
        <f t="shared" si="7"/>
        <v>0</v>
      </c>
      <c r="L35" s="150">
        <f t="shared" si="5"/>
        <v>0</v>
      </c>
    </row>
    <row r="36" spans="2:12" s="2" customFormat="1" ht="17.100000000000001" customHeight="1">
      <c r="B36" s="63" t="s">
        <v>88</v>
      </c>
      <c r="C36" s="76">
        <v>50699</v>
      </c>
      <c r="D36" s="76">
        <f t="shared" ref="D36:D43" si="9">C36*(1-$C$10)*(1-$D$10)</f>
        <v>50699</v>
      </c>
      <c r="E36" s="76">
        <f t="shared" ref="E36:E43" si="10">D36*$E$10</f>
        <v>0</v>
      </c>
      <c r="F36" s="76">
        <f t="shared" ref="F36:F43" si="11">D36*$F$10</f>
        <v>0</v>
      </c>
      <c r="G36" s="77">
        <f t="shared" si="8"/>
        <v>50699</v>
      </c>
      <c r="H36" s="78"/>
      <c r="I36" s="79">
        <f t="shared" ref="I36:I43" si="12">IF(G36=0,0,1-H36/G36)</f>
        <v>1</v>
      </c>
      <c r="J36" s="166">
        <f t="shared" si="6"/>
        <v>0</v>
      </c>
      <c r="K36" s="81">
        <f t="shared" si="7"/>
        <v>0</v>
      </c>
      <c r="L36" s="150">
        <f t="shared" si="5"/>
        <v>0</v>
      </c>
    </row>
    <row r="37" spans="2:12" s="2" customFormat="1" ht="17.100000000000001" customHeight="1">
      <c r="B37" s="82" t="s">
        <v>141</v>
      </c>
      <c r="C37" s="84">
        <v>50996</v>
      </c>
      <c r="D37" s="84">
        <f t="shared" si="9"/>
        <v>50996</v>
      </c>
      <c r="E37" s="84">
        <f t="shared" si="10"/>
        <v>0</v>
      </c>
      <c r="F37" s="84">
        <f t="shared" si="11"/>
        <v>0</v>
      </c>
      <c r="G37" s="85">
        <f t="shared" si="8"/>
        <v>50996</v>
      </c>
      <c r="H37" s="86"/>
      <c r="I37" s="87">
        <f t="shared" si="12"/>
        <v>1</v>
      </c>
      <c r="J37" s="165">
        <f t="shared" si="6"/>
        <v>0</v>
      </c>
      <c r="K37" s="89">
        <f t="shared" si="7"/>
        <v>0</v>
      </c>
      <c r="L37" s="150">
        <f t="shared" si="5"/>
        <v>0</v>
      </c>
    </row>
    <row r="38" spans="2:12" s="2" customFormat="1" ht="17.100000000000001" customHeight="1">
      <c r="B38" s="63" t="s">
        <v>89</v>
      </c>
      <c r="C38" s="76">
        <v>54373</v>
      </c>
      <c r="D38" s="76">
        <f t="shared" si="9"/>
        <v>54373</v>
      </c>
      <c r="E38" s="76">
        <f t="shared" si="10"/>
        <v>0</v>
      </c>
      <c r="F38" s="76">
        <f t="shared" si="11"/>
        <v>0</v>
      </c>
      <c r="G38" s="77">
        <f t="shared" si="8"/>
        <v>54373</v>
      </c>
      <c r="H38" s="78"/>
      <c r="I38" s="79">
        <f t="shared" si="12"/>
        <v>1</v>
      </c>
      <c r="J38" s="166">
        <f t="shared" si="6"/>
        <v>0</v>
      </c>
      <c r="K38" s="81">
        <f t="shared" si="7"/>
        <v>0</v>
      </c>
      <c r="L38" s="150">
        <f t="shared" si="5"/>
        <v>0</v>
      </c>
    </row>
    <row r="39" spans="2:12" s="2" customFormat="1" ht="17.100000000000001" customHeight="1">
      <c r="B39" s="82" t="s">
        <v>90</v>
      </c>
      <c r="C39" s="84">
        <v>56273</v>
      </c>
      <c r="D39" s="84">
        <f t="shared" si="9"/>
        <v>56273</v>
      </c>
      <c r="E39" s="84">
        <f t="shared" si="10"/>
        <v>0</v>
      </c>
      <c r="F39" s="84">
        <f t="shared" si="11"/>
        <v>0</v>
      </c>
      <c r="G39" s="85">
        <f t="shared" si="8"/>
        <v>56273</v>
      </c>
      <c r="H39" s="86"/>
      <c r="I39" s="87">
        <f t="shared" si="12"/>
        <v>1</v>
      </c>
      <c r="J39" s="165">
        <f t="shared" si="6"/>
        <v>0</v>
      </c>
      <c r="K39" s="89">
        <f t="shared" si="7"/>
        <v>0</v>
      </c>
      <c r="L39" s="150">
        <f t="shared" si="5"/>
        <v>0</v>
      </c>
    </row>
    <row r="40" spans="2:12" s="2" customFormat="1" ht="17.100000000000001" customHeight="1">
      <c r="B40" s="63" t="s">
        <v>91</v>
      </c>
      <c r="C40" s="76">
        <v>57809</v>
      </c>
      <c r="D40" s="76">
        <f t="shared" si="9"/>
        <v>57809</v>
      </c>
      <c r="E40" s="76">
        <f t="shared" si="10"/>
        <v>0</v>
      </c>
      <c r="F40" s="76">
        <f t="shared" si="11"/>
        <v>0</v>
      </c>
      <c r="G40" s="77">
        <f t="shared" si="8"/>
        <v>57809</v>
      </c>
      <c r="H40" s="78"/>
      <c r="I40" s="79">
        <f t="shared" si="12"/>
        <v>1</v>
      </c>
      <c r="J40" s="166">
        <f t="shared" si="6"/>
        <v>0</v>
      </c>
      <c r="K40" s="81">
        <f t="shared" si="7"/>
        <v>0</v>
      </c>
      <c r="L40" s="150">
        <f t="shared" si="5"/>
        <v>0</v>
      </c>
    </row>
    <row r="41" spans="2:12" s="2" customFormat="1" ht="17.100000000000001" customHeight="1">
      <c r="B41" s="82" t="s">
        <v>92</v>
      </c>
      <c r="C41" s="84">
        <v>71024</v>
      </c>
      <c r="D41" s="84">
        <f t="shared" si="9"/>
        <v>71024</v>
      </c>
      <c r="E41" s="84">
        <f t="shared" si="10"/>
        <v>0</v>
      </c>
      <c r="F41" s="84">
        <f t="shared" si="11"/>
        <v>0</v>
      </c>
      <c r="G41" s="85">
        <f t="shared" si="8"/>
        <v>71024</v>
      </c>
      <c r="H41" s="86"/>
      <c r="I41" s="87">
        <f t="shared" si="12"/>
        <v>1</v>
      </c>
      <c r="J41" s="165">
        <f t="shared" si="6"/>
        <v>0</v>
      </c>
      <c r="K41" s="89">
        <f t="shared" si="7"/>
        <v>0</v>
      </c>
      <c r="L41" s="150">
        <f t="shared" si="5"/>
        <v>0</v>
      </c>
    </row>
    <row r="42" spans="2:12" s="2" customFormat="1" ht="17.100000000000001" customHeight="1">
      <c r="B42" s="63" t="s">
        <v>93</v>
      </c>
      <c r="C42" s="76">
        <v>78936</v>
      </c>
      <c r="D42" s="76">
        <f t="shared" si="9"/>
        <v>78936</v>
      </c>
      <c r="E42" s="76">
        <f t="shared" si="10"/>
        <v>0</v>
      </c>
      <c r="F42" s="76">
        <f t="shared" si="11"/>
        <v>0</v>
      </c>
      <c r="G42" s="77">
        <f t="shared" si="8"/>
        <v>78936</v>
      </c>
      <c r="H42" s="78"/>
      <c r="I42" s="79">
        <f t="shared" si="12"/>
        <v>1</v>
      </c>
      <c r="J42" s="166">
        <f t="shared" si="6"/>
        <v>0</v>
      </c>
      <c r="K42" s="81">
        <f t="shared" si="7"/>
        <v>0</v>
      </c>
      <c r="L42" s="150">
        <f t="shared" si="5"/>
        <v>0</v>
      </c>
    </row>
    <row r="43" spans="2:12" s="2" customFormat="1" ht="17.100000000000001" customHeight="1">
      <c r="B43" s="82" t="s">
        <v>94</v>
      </c>
      <c r="C43" s="84">
        <v>86438</v>
      </c>
      <c r="D43" s="84">
        <f t="shared" si="9"/>
        <v>86438</v>
      </c>
      <c r="E43" s="84">
        <f t="shared" si="10"/>
        <v>0</v>
      </c>
      <c r="F43" s="84">
        <f t="shared" si="11"/>
        <v>0</v>
      </c>
      <c r="G43" s="85">
        <f t="shared" si="8"/>
        <v>86438</v>
      </c>
      <c r="H43" s="86"/>
      <c r="I43" s="87">
        <f t="shared" si="12"/>
        <v>1</v>
      </c>
      <c r="J43" s="165">
        <f t="shared" si="6"/>
        <v>0</v>
      </c>
      <c r="K43" s="89">
        <f t="shared" si="7"/>
        <v>0</v>
      </c>
      <c r="L43" s="150">
        <f t="shared" si="5"/>
        <v>0</v>
      </c>
    </row>
    <row r="44" spans="2:12" s="2" customFormat="1" ht="17.100000000000001" customHeight="1" thickBot="1">
      <c r="B44" s="65" t="s">
        <v>113</v>
      </c>
      <c r="C44" s="93">
        <v>99080</v>
      </c>
      <c r="D44" s="93">
        <f t="shared" si="0"/>
        <v>99080</v>
      </c>
      <c r="E44" s="93">
        <f t="shared" si="1"/>
        <v>0</v>
      </c>
      <c r="F44" s="93">
        <f t="shared" si="2"/>
        <v>0</v>
      </c>
      <c r="G44" s="94">
        <f t="shared" si="8"/>
        <v>99080</v>
      </c>
      <c r="H44" s="95"/>
      <c r="I44" s="96">
        <f t="shared" si="4"/>
        <v>1</v>
      </c>
      <c r="J44" s="168">
        <f t="shared" si="6"/>
        <v>0</v>
      </c>
      <c r="K44" s="98">
        <f t="shared" si="7"/>
        <v>0</v>
      </c>
      <c r="L44" s="150">
        <f t="shared" si="5"/>
        <v>0</v>
      </c>
    </row>
    <row r="45" spans="2:12" ht="17.100000000000001" customHeight="1" thickTop="1">
      <c r="B45" s="243"/>
      <c r="C45" s="232">
        <v>66</v>
      </c>
      <c r="D45" s="232">
        <v>306</v>
      </c>
      <c r="E45" s="232">
        <v>83</v>
      </c>
      <c r="F45" s="232">
        <v>11</v>
      </c>
      <c r="G45" s="219"/>
      <c r="H45" s="220"/>
      <c r="I45" s="220"/>
      <c r="J45" s="220"/>
      <c r="K45" s="220"/>
    </row>
    <row r="46" spans="2:12" ht="17.100000000000001" customHeight="1">
      <c r="B46" s="244" t="s">
        <v>237</v>
      </c>
      <c r="C46" s="234">
        <v>0</v>
      </c>
      <c r="D46" s="234">
        <v>0</v>
      </c>
      <c r="E46" s="234">
        <v>0</v>
      </c>
      <c r="F46" s="234">
        <v>35662</v>
      </c>
      <c r="G46" s="221"/>
      <c r="H46" s="220"/>
      <c r="I46" s="220"/>
      <c r="J46" s="220"/>
      <c r="K46" s="220"/>
    </row>
    <row r="47" spans="2:12" ht="17.100000000000001" customHeight="1">
      <c r="B47" s="244" t="s">
        <v>238</v>
      </c>
      <c r="C47" s="234">
        <v>0</v>
      </c>
      <c r="D47" s="234">
        <v>0</v>
      </c>
      <c r="E47" s="234">
        <v>0</v>
      </c>
      <c r="F47" s="234">
        <v>35677</v>
      </c>
      <c r="G47" s="221"/>
      <c r="H47" s="220"/>
      <c r="I47" s="220"/>
      <c r="J47" s="220"/>
      <c r="K47" s="220"/>
    </row>
    <row r="48" spans="2:12" ht="17.100000000000001" customHeight="1">
      <c r="B48" s="244" t="s">
        <v>239</v>
      </c>
      <c r="C48" s="234">
        <v>0</v>
      </c>
      <c r="D48" s="234">
        <v>0</v>
      </c>
      <c r="E48" s="234">
        <v>0</v>
      </c>
      <c r="F48" s="234">
        <v>35695</v>
      </c>
      <c r="G48" s="221"/>
      <c r="H48" s="220"/>
      <c r="I48" s="220"/>
      <c r="J48" s="220"/>
      <c r="K48" s="220"/>
    </row>
    <row r="49" spans="2:11" ht="17.100000000000001" customHeight="1">
      <c r="B49" s="244" t="s">
        <v>240</v>
      </c>
      <c r="C49" s="234">
        <v>0</v>
      </c>
      <c r="D49" s="234">
        <v>0</v>
      </c>
      <c r="E49" s="234">
        <v>0</v>
      </c>
      <c r="F49" s="234">
        <v>35706</v>
      </c>
      <c r="G49" s="221"/>
      <c r="H49" s="220"/>
      <c r="I49" s="220"/>
      <c r="J49" s="220"/>
      <c r="K49" s="220"/>
    </row>
    <row r="50" spans="2:11" ht="17.100000000000001" customHeight="1">
      <c r="B50" s="244" t="s">
        <v>241</v>
      </c>
      <c r="C50" s="234">
        <v>0</v>
      </c>
      <c r="D50" s="234">
        <v>0</v>
      </c>
      <c r="E50" s="234">
        <v>0</v>
      </c>
      <c r="F50" s="234">
        <v>35725</v>
      </c>
      <c r="G50" s="221"/>
      <c r="H50" s="220"/>
      <c r="I50" s="220"/>
      <c r="J50" s="220"/>
      <c r="K50" s="220"/>
    </row>
    <row r="51" spans="2:11" ht="17.100000000000001" customHeight="1">
      <c r="B51" s="244" t="s">
        <v>242</v>
      </c>
      <c r="C51" s="234">
        <v>0</v>
      </c>
      <c r="D51" s="234">
        <v>0</v>
      </c>
      <c r="E51" s="234">
        <v>0</v>
      </c>
      <c r="F51" s="234">
        <v>35856</v>
      </c>
      <c r="G51" s="221"/>
      <c r="H51" s="220"/>
      <c r="I51" s="220"/>
      <c r="J51" s="220"/>
      <c r="K51" s="220"/>
    </row>
    <row r="52" spans="2:11" ht="17.100000000000001" customHeight="1">
      <c r="B52" s="244" t="s">
        <v>243</v>
      </c>
      <c r="C52" s="234">
        <v>0</v>
      </c>
      <c r="D52" s="234">
        <v>0</v>
      </c>
      <c r="E52" s="234">
        <v>0</v>
      </c>
      <c r="F52" s="234">
        <v>35862</v>
      </c>
      <c r="G52" s="221"/>
      <c r="H52" s="220"/>
      <c r="I52" s="220"/>
      <c r="J52" s="220"/>
      <c r="K52" s="220"/>
    </row>
    <row r="53" spans="2:11" ht="17.100000000000001" customHeight="1">
      <c r="B53" s="244" t="s">
        <v>244</v>
      </c>
      <c r="C53" s="234">
        <v>0</v>
      </c>
      <c r="D53" s="234">
        <v>0</v>
      </c>
      <c r="E53" s="234">
        <v>0</v>
      </c>
      <c r="F53" s="234">
        <v>35882</v>
      </c>
      <c r="G53" s="221"/>
      <c r="H53" s="220"/>
      <c r="I53" s="220"/>
      <c r="J53" s="220"/>
      <c r="K53" s="220"/>
    </row>
    <row r="54" spans="2:11" ht="17.100000000000001" customHeight="1">
      <c r="B54" s="244" t="s">
        <v>245</v>
      </c>
      <c r="C54" s="234">
        <v>0</v>
      </c>
      <c r="D54" s="234">
        <v>0</v>
      </c>
      <c r="E54" s="234">
        <v>0</v>
      </c>
      <c r="F54" s="234">
        <v>35912</v>
      </c>
      <c r="G54" s="221"/>
      <c r="H54" s="220"/>
      <c r="I54" s="220"/>
      <c r="J54" s="220"/>
      <c r="K54" s="220"/>
    </row>
    <row r="55" spans="2:11" ht="17.100000000000001" customHeight="1">
      <c r="B55" s="244" t="s">
        <v>246</v>
      </c>
      <c r="C55" s="234">
        <v>0</v>
      </c>
      <c r="D55" s="234">
        <v>0</v>
      </c>
      <c r="E55" s="234">
        <v>0</v>
      </c>
      <c r="F55" s="234">
        <v>35959</v>
      </c>
      <c r="G55" s="221"/>
      <c r="H55" s="220"/>
      <c r="I55" s="220"/>
      <c r="J55" s="220"/>
      <c r="K55" s="220"/>
    </row>
    <row r="56" spans="2:11" ht="17.100000000000001" customHeight="1">
      <c r="B56" s="244" t="s">
        <v>247</v>
      </c>
      <c r="C56" s="234">
        <v>0</v>
      </c>
      <c r="D56" s="234">
        <v>0</v>
      </c>
      <c r="E56" s="234">
        <v>0</v>
      </c>
      <c r="F56" s="234">
        <v>35973</v>
      </c>
      <c r="G56" s="221"/>
      <c r="H56" s="220"/>
      <c r="I56" s="220"/>
      <c r="J56" s="220"/>
      <c r="K56" s="220"/>
    </row>
    <row r="57" spans="2:11" ht="17.100000000000001" customHeight="1">
      <c r="B57" s="244" t="s">
        <v>248</v>
      </c>
      <c r="C57" s="234">
        <v>0</v>
      </c>
      <c r="D57" s="234">
        <v>0</v>
      </c>
      <c r="E57" s="234">
        <v>0</v>
      </c>
      <c r="F57" s="234">
        <v>35988</v>
      </c>
      <c r="G57" s="221"/>
      <c r="H57" s="220"/>
      <c r="I57" s="220"/>
      <c r="J57" s="220"/>
      <c r="K57" s="220"/>
    </row>
    <row r="58" spans="2:11" ht="17.100000000000001" customHeight="1">
      <c r="B58" s="244" t="s">
        <v>249</v>
      </c>
      <c r="C58" s="234">
        <v>0</v>
      </c>
      <c r="D58" s="234">
        <v>0</v>
      </c>
      <c r="E58" s="234">
        <v>0</v>
      </c>
      <c r="F58" s="234">
        <v>36051</v>
      </c>
      <c r="G58" s="221"/>
      <c r="H58" s="220"/>
      <c r="I58" s="220"/>
      <c r="J58" s="220"/>
      <c r="K58" s="220"/>
    </row>
    <row r="59" spans="2:11" ht="17.100000000000001" customHeight="1">
      <c r="B59" s="244" t="s">
        <v>250</v>
      </c>
      <c r="C59" s="234">
        <v>0</v>
      </c>
      <c r="D59" s="234">
        <v>0</v>
      </c>
      <c r="E59" s="234">
        <v>0</v>
      </c>
      <c r="F59" s="234">
        <v>36074</v>
      </c>
      <c r="G59" s="221"/>
      <c r="H59" s="220"/>
      <c r="I59" s="220"/>
      <c r="J59" s="220"/>
      <c r="K59" s="220"/>
    </row>
    <row r="60" spans="2:11" ht="17.100000000000001" customHeight="1">
      <c r="B60" s="244" t="s">
        <v>251</v>
      </c>
      <c r="C60" s="234">
        <v>0</v>
      </c>
      <c r="D60" s="234">
        <v>0</v>
      </c>
      <c r="E60" s="234">
        <v>0</v>
      </c>
      <c r="F60" s="234">
        <v>36220</v>
      </c>
      <c r="G60" s="221"/>
      <c r="H60" s="220"/>
      <c r="I60" s="220"/>
      <c r="J60" s="220"/>
      <c r="K60" s="220"/>
    </row>
    <row r="61" spans="2:11" ht="17.100000000000001" customHeight="1">
      <c r="B61" s="244" t="s">
        <v>252</v>
      </c>
      <c r="C61" s="234">
        <v>0</v>
      </c>
      <c r="D61" s="234">
        <v>0</v>
      </c>
      <c r="E61" s="234">
        <v>0</v>
      </c>
      <c r="F61" s="234">
        <v>36258</v>
      </c>
      <c r="G61" s="221"/>
      <c r="H61" s="220"/>
      <c r="I61" s="220"/>
      <c r="J61" s="220"/>
      <c r="K61" s="220"/>
    </row>
    <row r="62" spans="2:11" ht="17.100000000000001" customHeight="1">
      <c r="B62" s="244" t="s">
        <v>253</v>
      </c>
      <c r="C62" s="234">
        <v>0</v>
      </c>
      <c r="D62" s="234">
        <v>0</v>
      </c>
      <c r="E62" s="234">
        <v>0</v>
      </c>
      <c r="F62" s="234">
        <v>36436</v>
      </c>
      <c r="G62" s="221"/>
      <c r="H62" s="220"/>
      <c r="I62" s="220"/>
      <c r="J62" s="220"/>
      <c r="K62" s="220"/>
    </row>
    <row r="63" spans="2:11" ht="17.100000000000001" customHeight="1">
      <c r="B63" s="244" t="s">
        <v>254</v>
      </c>
      <c r="C63" s="234">
        <v>0</v>
      </c>
      <c r="D63" s="234">
        <v>0</v>
      </c>
      <c r="E63" s="234">
        <v>0</v>
      </c>
      <c r="F63" s="234">
        <v>36851</v>
      </c>
      <c r="G63" s="221"/>
      <c r="H63" s="220"/>
      <c r="I63" s="220"/>
      <c r="J63" s="220"/>
      <c r="K63" s="220"/>
    </row>
    <row r="64" spans="2:11" ht="17.100000000000001" customHeight="1">
      <c r="B64" s="244" t="s">
        <v>255</v>
      </c>
      <c r="C64" s="234">
        <v>0</v>
      </c>
      <c r="D64" s="234">
        <v>0</v>
      </c>
      <c r="E64" s="234">
        <v>0</v>
      </c>
      <c r="F64" s="234">
        <v>37234</v>
      </c>
      <c r="G64" s="221"/>
      <c r="H64" s="220"/>
      <c r="I64" s="220"/>
      <c r="J64" s="220"/>
      <c r="K64" s="220"/>
    </row>
    <row r="65" spans="2:11" ht="17.100000000000001" customHeight="1">
      <c r="B65" s="244" t="s">
        <v>256</v>
      </c>
      <c r="C65" s="234">
        <v>0</v>
      </c>
      <c r="D65" s="234">
        <v>0</v>
      </c>
      <c r="E65" s="234">
        <v>0</v>
      </c>
      <c r="F65" s="234">
        <v>37784</v>
      </c>
      <c r="G65" s="221"/>
      <c r="H65" s="220"/>
      <c r="I65" s="220"/>
      <c r="J65" s="220"/>
      <c r="K65" s="220"/>
    </row>
    <row r="66" spans="2:11" ht="17.100000000000001" customHeight="1">
      <c r="B66" s="244" t="s">
        <v>257</v>
      </c>
      <c r="C66" s="234">
        <v>0</v>
      </c>
      <c r="D66" s="234">
        <v>0</v>
      </c>
      <c r="E66" s="234">
        <v>0</v>
      </c>
      <c r="F66" s="234">
        <v>39029</v>
      </c>
      <c r="G66" s="221"/>
      <c r="H66" s="220"/>
      <c r="I66" s="220"/>
      <c r="J66" s="220"/>
      <c r="K66" s="220"/>
    </row>
    <row r="67" spans="2:11" ht="17.100000000000001" customHeight="1">
      <c r="B67" s="244" t="s">
        <v>258</v>
      </c>
      <c r="C67" s="234">
        <v>0</v>
      </c>
      <c r="D67" s="234">
        <v>0</v>
      </c>
      <c r="E67" s="234">
        <v>0</v>
      </c>
      <c r="F67" s="234">
        <v>39254</v>
      </c>
      <c r="G67" s="221"/>
      <c r="H67" s="220"/>
      <c r="I67" s="220"/>
      <c r="J67" s="220"/>
      <c r="K67" s="220"/>
    </row>
    <row r="68" spans="2:11" ht="17.100000000000001" customHeight="1">
      <c r="B68" s="244" t="s">
        <v>259</v>
      </c>
      <c r="C68" s="234">
        <v>0</v>
      </c>
      <c r="D68" s="234">
        <v>0</v>
      </c>
      <c r="E68" s="234">
        <v>0</v>
      </c>
      <c r="F68" s="234">
        <v>40378</v>
      </c>
      <c r="G68" s="221"/>
      <c r="H68" s="220"/>
      <c r="I68" s="220"/>
      <c r="J68" s="220"/>
      <c r="K68" s="220"/>
    </row>
    <row r="69" spans="2:11" ht="17.100000000000001" customHeight="1">
      <c r="B69" s="244" t="s">
        <v>260</v>
      </c>
      <c r="C69" s="234">
        <v>0</v>
      </c>
      <c r="D69" s="234">
        <v>0</v>
      </c>
      <c r="E69" s="234">
        <v>0</v>
      </c>
      <c r="F69" s="234">
        <v>43478</v>
      </c>
      <c r="G69" s="221"/>
      <c r="H69" s="220"/>
      <c r="I69" s="220"/>
      <c r="J69" s="220"/>
      <c r="K69" s="220"/>
    </row>
    <row r="70" spans="2:11" ht="17.100000000000001" customHeight="1">
      <c r="B70" s="244" t="s">
        <v>261</v>
      </c>
      <c r="C70" s="234">
        <v>0</v>
      </c>
      <c r="D70" s="234">
        <v>0</v>
      </c>
      <c r="E70" s="234">
        <v>0</v>
      </c>
      <c r="F70" s="234">
        <v>46643</v>
      </c>
      <c r="G70" s="221"/>
      <c r="H70" s="220"/>
      <c r="I70" s="220"/>
      <c r="J70" s="220"/>
      <c r="K70" s="220"/>
    </row>
    <row r="71" spans="2:11" ht="17.100000000000001" customHeight="1">
      <c r="B71" s="244" t="s">
        <v>262</v>
      </c>
      <c r="C71" s="234">
        <v>0</v>
      </c>
      <c r="D71" s="234">
        <v>0</v>
      </c>
      <c r="E71" s="234">
        <v>0</v>
      </c>
      <c r="F71" s="234">
        <v>46916</v>
      </c>
      <c r="G71" s="221"/>
      <c r="H71" s="220"/>
      <c r="I71" s="220"/>
      <c r="J71" s="220"/>
      <c r="K71" s="220"/>
    </row>
    <row r="72" spans="2:11" ht="17.100000000000001" customHeight="1">
      <c r="B72" s="244" t="s">
        <v>263</v>
      </c>
      <c r="C72" s="234">
        <v>0</v>
      </c>
      <c r="D72" s="234">
        <v>0</v>
      </c>
      <c r="E72" s="234">
        <v>0</v>
      </c>
      <c r="F72" s="234">
        <v>50023</v>
      </c>
      <c r="G72" s="221"/>
      <c r="H72" s="220"/>
      <c r="I72" s="220"/>
      <c r="J72" s="220"/>
      <c r="K72" s="220"/>
    </row>
    <row r="73" spans="2:11" ht="17.100000000000001" customHeight="1">
      <c r="B73" s="244" t="s">
        <v>264</v>
      </c>
      <c r="C73" s="234">
        <v>0</v>
      </c>
      <c r="D73" s="234">
        <v>0</v>
      </c>
      <c r="E73" s="234">
        <v>0</v>
      </c>
      <c r="F73" s="234">
        <v>51771</v>
      </c>
      <c r="G73" s="221"/>
      <c r="H73" s="220"/>
      <c r="I73" s="220"/>
      <c r="J73" s="220"/>
      <c r="K73" s="220"/>
    </row>
    <row r="74" spans="2:11" ht="17.100000000000001" customHeight="1">
      <c r="B74" s="244" t="s">
        <v>265</v>
      </c>
      <c r="C74" s="234">
        <v>0</v>
      </c>
      <c r="D74" s="234">
        <v>0</v>
      </c>
      <c r="E74" s="234">
        <v>0</v>
      </c>
      <c r="F74" s="234">
        <v>53184</v>
      </c>
      <c r="G74" s="221"/>
      <c r="H74" s="220"/>
      <c r="I74" s="220"/>
      <c r="J74" s="220"/>
      <c r="K74" s="220"/>
    </row>
    <row r="75" spans="2:11" ht="17.100000000000001" customHeight="1">
      <c r="B75" s="244" t="s">
        <v>266</v>
      </c>
      <c r="C75" s="234">
        <v>0</v>
      </c>
      <c r="D75" s="234">
        <v>0</v>
      </c>
      <c r="E75" s="234">
        <v>0</v>
      </c>
      <c r="F75" s="234">
        <v>65342</v>
      </c>
      <c r="G75" s="221"/>
      <c r="H75" s="220"/>
      <c r="I75" s="220"/>
      <c r="J75" s="220"/>
      <c r="K75" s="220"/>
    </row>
    <row r="76" spans="2:11" ht="17.100000000000001" customHeight="1">
      <c r="B76" s="244" t="s">
        <v>267</v>
      </c>
      <c r="C76" s="234">
        <v>0</v>
      </c>
      <c r="D76" s="234">
        <v>0</v>
      </c>
      <c r="E76" s="234">
        <v>0</v>
      </c>
      <c r="F76" s="234">
        <v>72621</v>
      </c>
      <c r="G76" s="221"/>
      <c r="H76" s="220"/>
      <c r="I76" s="220"/>
      <c r="J76" s="220"/>
      <c r="K76" s="220"/>
    </row>
    <row r="77" spans="2:11" ht="17.100000000000001" customHeight="1">
      <c r="B77" s="244" t="s">
        <v>268</v>
      </c>
      <c r="C77" s="234">
        <v>0</v>
      </c>
      <c r="D77" s="234">
        <v>0</v>
      </c>
      <c r="E77" s="234">
        <v>0</v>
      </c>
      <c r="F77" s="234">
        <v>79523</v>
      </c>
      <c r="G77" s="221"/>
      <c r="H77" s="220"/>
      <c r="I77" s="220"/>
      <c r="J77" s="220"/>
      <c r="K77" s="220"/>
    </row>
    <row r="78" spans="2:11" ht="17.100000000000001" customHeight="1">
      <c r="B78" s="244" t="s">
        <v>269</v>
      </c>
      <c r="C78" s="234">
        <v>0</v>
      </c>
      <c r="D78" s="234">
        <v>0</v>
      </c>
      <c r="E78" s="234">
        <v>0</v>
      </c>
      <c r="F78" s="234">
        <v>91154</v>
      </c>
      <c r="G78" s="221"/>
      <c r="H78" s="220"/>
      <c r="I78" s="220"/>
      <c r="J78" s="220"/>
      <c r="K78" s="220"/>
    </row>
    <row r="79" spans="2:11">
      <c r="C79" s="218"/>
      <c r="D79" s="218"/>
    </row>
    <row r="80" spans="2:11">
      <c r="C80" s="218"/>
      <c r="D80" s="218"/>
    </row>
  </sheetData>
  <sheetProtection algorithmName="SHA-512" hashValue="4Ci8VHrSSLL9ZTZTyHQC+4FcJqdfUaFOSO/5RIQTWfIhfIOhJpvfz9GslUgwtWgnNB4alYPE+xHtQZE1DoiaLQ==" saltValue="j4yozY3ev+wpwK/gG5weZg==" spinCount="100000" sheet="1" objects="1" scenarios="1" selectLockedCells="1"/>
  <mergeCells count="4">
    <mergeCell ref="B2:K6"/>
    <mergeCell ref="B9:B10"/>
    <mergeCell ref="H9:H10"/>
    <mergeCell ref="I9:I10"/>
  </mergeCells>
  <conditionalFormatting sqref="L12">
    <cfRule type="cellIs" dxfId="15" priority="13" operator="lessThan">
      <formula>0</formula>
    </cfRule>
    <cfRule type="cellIs" dxfId="14" priority="14" operator="greaterThan">
      <formula>0</formula>
    </cfRule>
  </conditionalFormatting>
  <conditionalFormatting sqref="L13:L35 L44">
    <cfRule type="cellIs" dxfId="13" priority="11" operator="lessThan">
      <formula>0</formula>
    </cfRule>
    <cfRule type="cellIs" dxfId="12" priority="12" operator="greaterThan">
      <formula>0</formula>
    </cfRule>
  </conditionalFormatting>
  <conditionalFormatting sqref="L36:L37">
    <cfRule type="cellIs" dxfId="11" priority="9" operator="lessThan">
      <formula>0</formula>
    </cfRule>
    <cfRule type="cellIs" dxfId="10" priority="10" operator="greaterThan">
      <formula>0</formula>
    </cfRule>
  </conditionalFormatting>
  <conditionalFormatting sqref="L38:L39">
    <cfRule type="cellIs" dxfId="9" priority="7" operator="lessThan">
      <formula>0</formula>
    </cfRule>
    <cfRule type="cellIs" dxfId="8" priority="8" operator="greaterThan">
      <formula>0</formula>
    </cfRule>
  </conditionalFormatting>
  <conditionalFormatting sqref="L40:L41">
    <cfRule type="cellIs" dxfId="7" priority="5" operator="lessThan">
      <formula>0</formula>
    </cfRule>
    <cfRule type="cellIs" dxfId="6" priority="6" operator="greaterThan">
      <formula>0</formula>
    </cfRule>
  </conditionalFormatting>
  <conditionalFormatting sqref="L42:L43">
    <cfRule type="cellIs" dxfId="5" priority="3" operator="lessThan">
      <formula>0</formula>
    </cfRule>
    <cfRule type="cellIs" dxfId="4" priority="4" operator="greaterThan">
      <formula>0</formula>
    </cfRule>
  </conditionalFormatting>
  <printOptions horizontalCentered="1"/>
  <pageMargins left="0.31496062992125984" right="0.31496062992125984" top="1.1417322834645669" bottom="0.74803149606299213" header="0.31496062992125984" footer="0.31496062992125984"/>
  <pageSetup paperSize="9" scale="62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60"/>
  <sheetViews>
    <sheetView showGridLines="0" showRowColHeaders="0" zoomScaleNormal="100" zoomScaleSheetLayoutView="100" workbookViewId="0">
      <pane xSplit="1" ySplit="11" topLeftCell="B12" activePane="bottomRight" state="frozen"/>
      <selection pane="topRight" activeCell="B1" sqref="B1"/>
      <selection pane="bottomLeft" activeCell="A12" sqref="A12"/>
      <selection pane="bottomRight" activeCell="H15" sqref="H15"/>
    </sheetView>
  </sheetViews>
  <sheetFormatPr baseColWidth="10" defaultRowHeight="15"/>
  <cols>
    <col min="1" max="1" width="7.5703125" style="2" customWidth="1"/>
    <col min="2" max="2" width="40.85546875" style="11" customWidth="1"/>
    <col min="3" max="3" width="11.42578125" style="11"/>
    <col min="4" max="4" width="13.28515625" style="11" customWidth="1"/>
    <col min="5" max="5" width="11.42578125" style="11"/>
    <col min="6" max="6" width="15.28515625" style="11" customWidth="1"/>
    <col min="7" max="9" width="14" style="2" customWidth="1"/>
    <col min="10" max="16384" width="11.42578125" style="2"/>
  </cols>
  <sheetData>
    <row r="1" spans="2:14" ht="9" customHeight="1" thickBot="1">
      <c r="B1" s="2"/>
      <c r="C1" s="2"/>
      <c r="D1" s="2"/>
      <c r="E1" s="2"/>
      <c r="F1" s="2"/>
    </row>
    <row r="2" spans="2:14" ht="15.75" thickTop="1">
      <c r="B2" s="271"/>
      <c r="C2" s="272"/>
      <c r="D2" s="272"/>
      <c r="E2" s="272"/>
      <c r="F2" s="272"/>
      <c r="G2" s="272"/>
      <c r="H2" s="272"/>
      <c r="I2" s="272"/>
      <c r="J2" s="272"/>
      <c r="K2" s="273"/>
    </row>
    <row r="3" spans="2:14">
      <c r="B3" s="274"/>
      <c r="C3" s="275"/>
      <c r="D3" s="275"/>
      <c r="E3" s="275"/>
      <c r="F3" s="275"/>
      <c r="G3" s="275"/>
      <c r="H3" s="275"/>
      <c r="I3" s="275"/>
      <c r="J3" s="275"/>
      <c r="K3" s="276"/>
    </row>
    <row r="4" spans="2:14">
      <c r="B4" s="274"/>
      <c r="C4" s="275"/>
      <c r="D4" s="275"/>
      <c r="E4" s="275"/>
      <c r="F4" s="275"/>
      <c r="G4" s="275"/>
      <c r="H4" s="275"/>
      <c r="I4" s="275"/>
      <c r="J4" s="275"/>
      <c r="K4" s="276"/>
    </row>
    <row r="5" spans="2:14">
      <c r="B5" s="274"/>
      <c r="C5" s="275"/>
      <c r="D5" s="275"/>
      <c r="E5" s="275"/>
      <c r="F5" s="275"/>
      <c r="G5" s="275"/>
      <c r="H5" s="275"/>
      <c r="I5" s="275"/>
      <c r="J5" s="275"/>
      <c r="K5" s="276"/>
    </row>
    <row r="6" spans="2:14">
      <c r="B6" s="274"/>
      <c r="C6" s="275"/>
      <c r="D6" s="275"/>
      <c r="E6" s="275"/>
      <c r="F6" s="275"/>
      <c r="G6" s="275"/>
      <c r="H6" s="275"/>
      <c r="I6" s="275"/>
      <c r="J6" s="275"/>
      <c r="K6" s="276"/>
    </row>
    <row r="7" spans="2:14">
      <c r="B7" s="20"/>
      <c r="C7" s="21"/>
      <c r="D7" s="21"/>
      <c r="E7" s="21"/>
      <c r="F7" s="21"/>
      <c r="G7" s="21"/>
      <c r="H7" s="21"/>
      <c r="I7" s="21"/>
      <c r="J7" s="21"/>
      <c r="K7" s="22"/>
    </row>
    <row r="8" spans="2:14" ht="18.95" customHeight="1">
      <c r="B8" s="174"/>
      <c r="C8" s="23"/>
      <c r="D8" s="23"/>
      <c r="E8" s="23"/>
      <c r="F8" s="23"/>
      <c r="G8" s="23"/>
      <c r="H8" s="23"/>
      <c r="I8" s="23"/>
      <c r="J8" s="23"/>
      <c r="K8" s="175"/>
      <c r="M8" s="3"/>
    </row>
    <row r="9" spans="2:14" ht="30" customHeight="1" thickBot="1">
      <c r="B9" s="277" t="s">
        <v>178</v>
      </c>
      <c r="C9" s="217" t="s">
        <v>95</v>
      </c>
      <c r="D9" s="217" t="s">
        <v>96</v>
      </c>
      <c r="E9" s="217" t="s">
        <v>97</v>
      </c>
      <c r="F9" s="217" t="s">
        <v>98</v>
      </c>
      <c r="G9" s="217" t="s">
        <v>20</v>
      </c>
      <c r="H9" s="282" t="s">
        <v>82</v>
      </c>
      <c r="I9" s="282" t="s">
        <v>83</v>
      </c>
      <c r="J9" s="217" t="s">
        <v>21</v>
      </c>
      <c r="K9" s="211" t="s">
        <v>27</v>
      </c>
      <c r="N9" s="5"/>
    </row>
    <row r="10" spans="2:14" ht="19.5" customHeight="1" thickBot="1">
      <c r="B10" s="267"/>
      <c r="C10" s="222">
        <v>0</v>
      </c>
      <c r="D10" s="223">
        <v>0</v>
      </c>
      <c r="E10" s="223">
        <v>0</v>
      </c>
      <c r="F10" s="223">
        <v>0</v>
      </c>
      <c r="G10" s="224">
        <f>(1-(1-C10)*(1-F10)*(1-D10))</f>
        <v>0</v>
      </c>
      <c r="H10" s="283"/>
      <c r="I10" s="284"/>
      <c r="J10" s="225"/>
      <c r="K10" s="226">
        <v>0</v>
      </c>
      <c r="L10" s="57" t="str">
        <f>IF(J10&gt;0,"Descuento Equivalentes a",".")</f>
        <v>.</v>
      </c>
      <c r="N10" s="5"/>
    </row>
    <row r="11" spans="2:14" ht="18.95" customHeight="1" thickBot="1">
      <c r="B11" s="50" t="s">
        <v>23</v>
      </c>
      <c r="C11" s="210" t="s">
        <v>22</v>
      </c>
      <c r="D11" s="210" t="s">
        <v>24</v>
      </c>
      <c r="E11" s="210" t="s">
        <v>0</v>
      </c>
      <c r="F11" s="210" t="s">
        <v>25</v>
      </c>
      <c r="G11" s="210" t="s">
        <v>26</v>
      </c>
      <c r="H11" s="51" t="s">
        <v>85</v>
      </c>
      <c r="I11" s="51" t="s">
        <v>84</v>
      </c>
      <c r="J11" s="210" t="s">
        <v>1</v>
      </c>
      <c r="K11" s="212" t="s">
        <v>2</v>
      </c>
      <c r="L11" s="58" t="str">
        <f>IF(J10&gt;0,"Precios Competencia",".")</f>
        <v>.</v>
      </c>
      <c r="N11" s="5"/>
    </row>
    <row r="12" spans="2:14" ht="17.100000000000001" customHeight="1" thickTop="1">
      <c r="B12" s="157" t="s">
        <v>169</v>
      </c>
      <c r="C12" s="158">
        <v>1573</v>
      </c>
      <c r="D12" s="158">
        <f t="shared" ref="D12:D20" si="0">C12*(1-$C$10)*(1-$D$10)</f>
        <v>1573</v>
      </c>
      <c r="E12" s="158">
        <f t="shared" ref="E12:E20" si="1">D12*$E$10</f>
        <v>0</v>
      </c>
      <c r="F12" s="158">
        <f t="shared" ref="F12:F20" si="2">D12*$F$10</f>
        <v>0</v>
      </c>
      <c r="G12" s="159">
        <f>(D12-F12)+E12</f>
        <v>1573</v>
      </c>
      <c r="H12" s="160"/>
      <c r="I12" s="161">
        <f t="shared" ref="I12:I20" si="3">IF(G12=0,0,1-H12/G12)</f>
        <v>1</v>
      </c>
      <c r="J12" s="162">
        <f t="shared" ref="J12:J20" si="4">((IF($J$10=2,C22,IF($J$10=1,D22,IF($J$10=3,E22,IF($J$10=4,F22,0))))))*(1-$K$10)</f>
        <v>0</v>
      </c>
      <c r="K12" s="163">
        <f>IF(J12=0,0,1-J12/G12)</f>
        <v>0</v>
      </c>
      <c r="L12" s="150">
        <f t="shared" ref="L12:L20" si="5">IF(J12=0,0,(1-H12/J12))</f>
        <v>0</v>
      </c>
      <c r="N12" s="5"/>
    </row>
    <row r="13" spans="2:14" ht="17.100000000000001" customHeight="1">
      <c r="B13" s="82" t="s">
        <v>170</v>
      </c>
      <c r="C13" s="84">
        <v>2115</v>
      </c>
      <c r="D13" s="84">
        <f t="shared" si="0"/>
        <v>2115</v>
      </c>
      <c r="E13" s="84">
        <f t="shared" si="1"/>
        <v>0</v>
      </c>
      <c r="F13" s="84">
        <f t="shared" si="2"/>
        <v>0</v>
      </c>
      <c r="G13" s="85">
        <f t="shared" ref="G13:G20" si="6">(D13-F13)+E13</f>
        <v>2115</v>
      </c>
      <c r="H13" s="86"/>
      <c r="I13" s="87">
        <f t="shared" si="3"/>
        <v>1</v>
      </c>
      <c r="J13" s="88">
        <f t="shared" si="4"/>
        <v>0</v>
      </c>
      <c r="K13" s="89">
        <f t="shared" ref="K13" si="7">IF(J13=0,0,1-J13/G13)</f>
        <v>0</v>
      </c>
      <c r="L13" s="150">
        <f t="shared" si="5"/>
        <v>0</v>
      </c>
    </row>
    <row r="14" spans="2:14" ht="17.100000000000001" customHeight="1">
      <c r="B14" s="63" t="s">
        <v>171</v>
      </c>
      <c r="C14" s="76">
        <v>3096</v>
      </c>
      <c r="D14" s="76">
        <f t="shared" si="0"/>
        <v>3096</v>
      </c>
      <c r="E14" s="76">
        <f t="shared" si="1"/>
        <v>0</v>
      </c>
      <c r="F14" s="76">
        <f t="shared" si="2"/>
        <v>0</v>
      </c>
      <c r="G14" s="77">
        <f t="shared" si="6"/>
        <v>3096</v>
      </c>
      <c r="H14" s="78"/>
      <c r="I14" s="79">
        <f t="shared" si="3"/>
        <v>1</v>
      </c>
      <c r="J14" s="80">
        <f t="shared" si="4"/>
        <v>0</v>
      </c>
      <c r="K14" s="81">
        <f t="shared" ref="K14:K20" si="8">IF(J14=0,0,1-J14/G14)</f>
        <v>0</v>
      </c>
      <c r="L14" s="150">
        <f t="shared" si="5"/>
        <v>0</v>
      </c>
    </row>
    <row r="15" spans="2:14" ht="17.100000000000001" customHeight="1">
      <c r="B15" s="82" t="s">
        <v>172</v>
      </c>
      <c r="C15" s="84">
        <v>5109</v>
      </c>
      <c r="D15" s="84">
        <f t="shared" si="0"/>
        <v>5109</v>
      </c>
      <c r="E15" s="84">
        <f t="shared" si="1"/>
        <v>0</v>
      </c>
      <c r="F15" s="84">
        <f t="shared" si="2"/>
        <v>0</v>
      </c>
      <c r="G15" s="85">
        <f t="shared" si="6"/>
        <v>5109</v>
      </c>
      <c r="H15" s="86"/>
      <c r="I15" s="87">
        <f t="shared" si="3"/>
        <v>1</v>
      </c>
      <c r="J15" s="88">
        <f t="shared" si="4"/>
        <v>0</v>
      </c>
      <c r="K15" s="89">
        <f t="shared" si="8"/>
        <v>0</v>
      </c>
      <c r="L15" s="150">
        <f t="shared" si="5"/>
        <v>0</v>
      </c>
    </row>
    <row r="16" spans="2:14" ht="17.100000000000001" customHeight="1">
      <c r="B16" s="63" t="s">
        <v>173</v>
      </c>
      <c r="C16" s="76">
        <v>6658</v>
      </c>
      <c r="D16" s="76">
        <f t="shared" si="0"/>
        <v>6658</v>
      </c>
      <c r="E16" s="76">
        <f t="shared" si="1"/>
        <v>0</v>
      </c>
      <c r="F16" s="76">
        <f t="shared" si="2"/>
        <v>0</v>
      </c>
      <c r="G16" s="77">
        <f t="shared" si="6"/>
        <v>6658</v>
      </c>
      <c r="H16" s="78"/>
      <c r="I16" s="79">
        <f t="shared" si="3"/>
        <v>1</v>
      </c>
      <c r="J16" s="80">
        <f t="shared" si="4"/>
        <v>0</v>
      </c>
      <c r="K16" s="81">
        <f t="shared" si="8"/>
        <v>0</v>
      </c>
      <c r="L16" s="150">
        <f t="shared" si="5"/>
        <v>0</v>
      </c>
    </row>
    <row r="17" spans="2:14" ht="17.100000000000001" customHeight="1">
      <c r="B17" s="82" t="s">
        <v>174</v>
      </c>
      <c r="C17" s="84">
        <v>7876</v>
      </c>
      <c r="D17" s="84">
        <f t="shared" si="0"/>
        <v>7876</v>
      </c>
      <c r="E17" s="84">
        <f t="shared" si="1"/>
        <v>0</v>
      </c>
      <c r="F17" s="84">
        <f t="shared" si="2"/>
        <v>0</v>
      </c>
      <c r="G17" s="85">
        <f t="shared" si="6"/>
        <v>7876</v>
      </c>
      <c r="H17" s="86"/>
      <c r="I17" s="87">
        <f t="shared" si="3"/>
        <v>1</v>
      </c>
      <c r="J17" s="88">
        <f t="shared" si="4"/>
        <v>0</v>
      </c>
      <c r="K17" s="89">
        <f t="shared" si="8"/>
        <v>0</v>
      </c>
      <c r="L17" s="150">
        <f t="shared" si="5"/>
        <v>0</v>
      </c>
    </row>
    <row r="18" spans="2:14" ht="17.100000000000001" customHeight="1">
      <c r="B18" s="63" t="s">
        <v>175</v>
      </c>
      <c r="C18" s="76">
        <v>10579</v>
      </c>
      <c r="D18" s="76">
        <f t="shared" si="0"/>
        <v>10579</v>
      </c>
      <c r="E18" s="76">
        <f t="shared" si="1"/>
        <v>0</v>
      </c>
      <c r="F18" s="76">
        <f t="shared" si="2"/>
        <v>0</v>
      </c>
      <c r="G18" s="77">
        <f t="shared" si="6"/>
        <v>10579</v>
      </c>
      <c r="H18" s="78"/>
      <c r="I18" s="79">
        <f t="shared" si="3"/>
        <v>1</v>
      </c>
      <c r="J18" s="91">
        <f t="shared" si="4"/>
        <v>0</v>
      </c>
      <c r="K18" s="81">
        <f t="shared" si="8"/>
        <v>0</v>
      </c>
      <c r="L18" s="150">
        <f t="shared" si="5"/>
        <v>0</v>
      </c>
    </row>
    <row r="19" spans="2:14" ht="17.100000000000001" customHeight="1">
      <c r="B19" s="82" t="s">
        <v>176</v>
      </c>
      <c r="C19" s="84">
        <v>13085</v>
      </c>
      <c r="D19" s="84">
        <f t="shared" si="0"/>
        <v>13085</v>
      </c>
      <c r="E19" s="84">
        <f t="shared" si="1"/>
        <v>0</v>
      </c>
      <c r="F19" s="84">
        <f t="shared" si="2"/>
        <v>0</v>
      </c>
      <c r="G19" s="85">
        <f t="shared" si="6"/>
        <v>13085</v>
      </c>
      <c r="H19" s="86"/>
      <c r="I19" s="87">
        <f t="shared" si="3"/>
        <v>1</v>
      </c>
      <c r="J19" s="88">
        <f t="shared" si="4"/>
        <v>0</v>
      </c>
      <c r="K19" s="89">
        <f t="shared" si="8"/>
        <v>0</v>
      </c>
      <c r="L19" s="150">
        <f t="shared" si="5"/>
        <v>0</v>
      </c>
      <c r="N19" s="3"/>
    </row>
    <row r="20" spans="2:14" ht="17.100000000000001" customHeight="1" thickBot="1">
      <c r="B20" s="65" t="s">
        <v>177</v>
      </c>
      <c r="C20" s="93">
        <v>17811</v>
      </c>
      <c r="D20" s="93">
        <f t="shared" si="0"/>
        <v>17811</v>
      </c>
      <c r="E20" s="93">
        <f t="shared" si="1"/>
        <v>0</v>
      </c>
      <c r="F20" s="93">
        <f t="shared" si="2"/>
        <v>0</v>
      </c>
      <c r="G20" s="94">
        <f t="shared" si="6"/>
        <v>17811</v>
      </c>
      <c r="H20" s="95"/>
      <c r="I20" s="96">
        <f t="shared" si="3"/>
        <v>1</v>
      </c>
      <c r="J20" s="107">
        <f t="shared" si="4"/>
        <v>0</v>
      </c>
      <c r="K20" s="98">
        <f t="shared" si="8"/>
        <v>0</v>
      </c>
      <c r="L20" s="150">
        <f t="shared" si="5"/>
        <v>0</v>
      </c>
    </row>
    <row r="21" spans="2:14" ht="17.100000000000001" customHeight="1" thickTop="1">
      <c r="B21" s="241"/>
      <c r="C21" s="232">
        <v>66</v>
      </c>
      <c r="D21" s="232">
        <v>306</v>
      </c>
      <c r="E21" s="232">
        <v>83</v>
      </c>
      <c r="F21" s="232">
        <v>11</v>
      </c>
      <c r="G21" s="40"/>
      <c r="M21" s="5"/>
    </row>
    <row r="22" spans="2:14" ht="17.100000000000001" customHeight="1">
      <c r="B22" s="245" t="s">
        <v>169</v>
      </c>
      <c r="C22" s="234">
        <v>1460</v>
      </c>
      <c r="D22" s="234">
        <v>2691</v>
      </c>
      <c r="E22" s="234">
        <v>0</v>
      </c>
      <c r="F22" s="234">
        <v>1447</v>
      </c>
      <c r="G22" s="6"/>
    </row>
    <row r="23" spans="2:14" ht="17.100000000000001" customHeight="1">
      <c r="B23" s="245" t="s">
        <v>170</v>
      </c>
      <c r="C23" s="234">
        <v>1962</v>
      </c>
      <c r="D23" s="234">
        <v>3617</v>
      </c>
      <c r="E23" s="234">
        <v>0</v>
      </c>
      <c r="F23" s="234">
        <v>1946</v>
      </c>
      <c r="G23" s="6"/>
    </row>
    <row r="24" spans="2:14" ht="17.100000000000001" customHeight="1">
      <c r="B24" s="245" t="s">
        <v>171</v>
      </c>
      <c r="C24" s="234">
        <v>2872</v>
      </c>
      <c r="D24" s="234">
        <v>5293</v>
      </c>
      <c r="E24" s="234">
        <v>0</v>
      </c>
      <c r="F24" s="234">
        <v>2848</v>
      </c>
      <c r="G24" s="6"/>
    </row>
    <row r="25" spans="2:14" ht="17.100000000000001" customHeight="1">
      <c r="B25" s="245" t="s">
        <v>172</v>
      </c>
      <c r="C25" s="234">
        <v>4739</v>
      </c>
      <c r="D25" s="234">
        <v>8732</v>
      </c>
      <c r="E25" s="234">
        <v>0</v>
      </c>
      <c r="F25" s="234">
        <v>4700</v>
      </c>
      <c r="G25" s="6"/>
      <c r="M25" s="5"/>
    </row>
    <row r="26" spans="2:14" ht="17.100000000000001" customHeight="1">
      <c r="B26" s="245" t="s">
        <v>173</v>
      </c>
      <c r="C26" s="234">
        <v>6175</v>
      </c>
      <c r="D26" s="234">
        <v>11379</v>
      </c>
      <c r="E26" s="234">
        <v>0</v>
      </c>
      <c r="F26" s="234">
        <v>6125</v>
      </c>
      <c r="G26" s="6"/>
    </row>
    <row r="27" spans="2:14" ht="17.100000000000001" customHeight="1">
      <c r="B27" s="245" t="s">
        <v>174</v>
      </c>
      <c r="C27" s="234">
        <v>7305</v>
      </c>
      <c r="D27" s="234">
        <v>13460</v>
      </c>
      <c r="E27" s="234">
        <v>0</v>
      </c>
      <c r="F27" s="234">
        <v>7246</v>
      </c>
      <c r="G27" s="6"/>
    </row>
    <row r="28" spans="2:14" ht="17.100000000000001" customHeight="1">
      <c r="B28" s="245" t="s">
        <v>175</v>
      </c>
      <c r="C28" s="234">
        <v>9812</v>
      </c>
      <c r="D28" s="234">
        <v>18176</v>
      </c>
      <c r="E28" s="234">
        <v>0</v>
      </c>
      <c r="F28" s="234">
        <v>9733</v>
      </c>
      <c r="G28" s="6"/>
    </row>
    <row r="29" spans="2:14" ht="17.100000000000001" customHeight="1">
      <c r="B29" s="245" t="s">
        <v>176</v>
      </c>
      <c r="C29" s="234">
        <v>12135</v>
      </c>
      <c r="D29" s="234">
        <v>22361</v>
      </c>
      <c r="E29" s="234">
        <v>0</v>
      </c>
      <c r="F29" s="234">
        <v>12038</v>
      </c>
      <c r="G29" s="6"/>
    </row>
    <row r="30" spans="2:14" ht="17.100000000000001" customHeight="1">
      <c r="B30" s="245" t="s">
        <v>177</v>
      </c>
      <c r="C30" s="234">
        <v>16518</v>
      </c>
      <c r="D30" s="234">
        <v>30438</v>
      </c>
      <c r="E30" s="234">
        <v>0</v>
      </c>
      <c r="F30" s="234">
        <v>16386</v>
      </c>
      <c r="G30" s="6"/>
    </row>
    <row r="31" spans="2:14" ht="16.5">
      <c r="B31" s="67"/>
      <c r="C31" s="68"/>
      <c r="D31" s="71"/>
      <c r="E31" s="69"/>
      <c r="F31" s="70"/>
      <c r="G31" s="6"/>
    </row>
    <row r="32" spans="2:14" ht="16.5">
      <c r="B32" s="67"/>
      <c r="C32" s="68"/>
      <c r="D32" s="72"/>
      <c r="E32" s="69"/>
      <c r="F32" s="70"/>
      <c r="G32" s="6"/>
    </row>
    <row r="33" spans="2:7" ht="16.5">
      <c r="B33" s="67"/>
      <c r="C33" s="68"/>
      <c r="D33" s="72"/>
      <c r="E33" s="69"/>
      <c r="F33" s="70"/>
      <c r="G33" s="6"/>
    </row>
    <row r="34" spans="2:7" ht="16.5">
      <c r="B34" s="67"/>
      <c r="C34" s="68"/>
      <c r="D34" s="72"/>
      <c r="E34" s="69"/>
      <c r="F34" s="70"/>
      <c r="G34" s="6"/>
    </row>
    <row r="35" spans="2:7" ht="16.5">
      <c r="B35" s="67"/>
      <c r="C35" s="68"/>
      <c r="D35" s="72"/>
      <c r="E35" s="69"/>
      <c r="F35" s="70"/>
      <c r="G35" s="6"/>
    </row>
    <row r="36" spans="2:7" ht="16.5">
      <c r="B36" s="67"/>
      <c r="C36" s="68"/>
      <c r="D36" s="72"/>
      <c r="E36" s="69"/>
      <c r="F36" s="70"/>
      <c r="G36" s="6"/>
    </row>
    <row r="37" spans="2:7" ht="16.5">
      <c r="B37" s="67"/>
      <c r="C37" s="68"/>
      <c r="D37" s="72"/>
      <c r="E37" s="69"/>
      <c r="F37" s="70"/>
      <c r="G37" s="6"/>
    </row>
    <row r="38" spans="2:7" ht="16.5">
      <c r="B38" s="67"/>
      <c r="C38" s="68"/>
      <c r="D38" s="72"/>
      <c r="E38" s="69"/>
      <c r="F38" s="70"/>
      <c r="G38" s="6"/>
    </row>
    <row r="39" spans="2:7" ht="16.5">
      <c r="B39" s="67"/>
      <c r="C39" s="68"/>
      <c r="D39" s="72"/>
      <c r="E39" s="69"/>
      <c r="F39" s="70"/>
      <c r="G39" s="6"/>
    </row>
    <row r="40" spans="2:7">
      <c r="B40" s="73"/>
    </row>
    <row r="41" spans="2:7">
      <c r="B41" s="73"/>
    </row>
    <row r="42" spans="2:7">
      <c r="B42" s="73"/>
    </row>
    <row r="43" spans="2:7">
      <c r="B43" s="73"/>
    </row>
    <row r="44" spans="2:7">
      <c r="B44" s="73"/>
    </row>
    <row r="45" spans="2:7">
      <c r="B45" s="73"/>
    </row>
    <row r="46" spans="2:7">
      <c r="B46" s="73"/>
    </row>
    <row r="47" spans="2:7">
      <c r="B47" s="73"/>
    </row>
    <row r="48" spans="2:7">
      <c r="B48" s="73"/>
    </row>
    <row r="49" spans="2:2">
      <c r="B49" s="73"/>
    </row>
    <row r="50" spans="2:2">
      <c r="B50" s="73"/>
    </row>
    <row r="51" spans="2:2">
      <c r="B51" s="73"/>
    </row>
    <row r="52" spans="2:2">
      <c r="B52" s="73"/>
    </row>
    <row r="53" spans="2:2">
      <c r="B53" s="73"/>
    </row>
    <row r="54" spans="2:2">
      <c r="B54" s="73"/>
    </row>
    <row r="55" spans="2:2">
      <c r="B55" s="74"/>
    </row>
    <row r="56" spans="2:2">
      <c r="B56" s="74"/>
    </row>
    <row r="57" spans="2:2">
      <c r="B57" s="74"/>
    </row>
    <row r="58" spans="2:2">
      <c r="B58" s="74"/>
    </row>
    <row r="59" spans="2:2">
      <c r="B59" s="74"/>
    </row>
    <row r="60" spans="2:2">
      <c r="B60" s="74"/>
    </row>
  </sheetData>
  <sheetProtection algorithmName="SHA-512" hashValue="8IlM+rKRlGkcpMST+P+GrwEP0R9247tRzOXeIwyOwsrqLSSnUQtb8vvIiLGV+jEBv5PScaRh1QLhCUUhAZiXTQ==" saltValue="I92pYbgKgeBkSr4PmzndJA==" spinCount="100000" sheet="1" objects="1" scenarios="1" selectLockedCells="1"/>
  <mergeCells count="4">
    <mergeCell ref="B2:K6"/>
    <mergeCell ref="B9:B10"/>
    <mergeCell ref="H9:H10"/>
    <mergeCell ref="I9:I10"/>
  </mergeCells>
  <conditionalFormatting sqref="L12:L20">
    <cfRule type="cellIs" dxfId="3" priority="1" operator="lessThan">
      <formula>0</formula>
    </cfRule>
    <cfRule type="cellIs" dxfId="2" priority="2" operator="greaterThan">
      <formula>0</formula>
    </cfRule>
  </conditionalFormatting>
  <printOptions horizontalCentered="1"/>
  <pageMargins left="0.31496062992125984" right="0.31496062992125984" top="1.1417322834645669" bottom="0.74803149606299213" header="0.31496062992125984" footer="0.31496062992125984"/>
  <pageSetup paperSize="9" scale="62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30"/>
  <sheetViews>
    <sheetView showGridLines="0" showRowColHeaders="0" zoomScaleNormal="100" zoomScaleSheetLayoutView="100" workbookViewId="0">
      <pane xSplit="1" ySplit="11" topLeftCell="B12" activePane="bottomRight" state="frozen"/>
      <selection pane="topRight" activeCell="B1" sqref="B1"/>
      <selection pane="bottomLeft" activeCell="A12" sqref="A12"/>
      <selection pane="bottomRight" activeCell="K10" sqref="K10"/>
    </sheetView>
  </sheetViews>
  <sheetFormatPr baseColWidth="10" defaultRowHeight="15"/>
  <cols>
    <col min="1" max="1" width="7.5703125" style="2" customWidth="1"/>
    <col min="2" max="2" width="40.85546875" style="26" customWidth="1"/>
    <col min="3" max="3" width="11.42578125" style="26"/>
    <col min="4" max="4" width="13.28515625" style="26" customWidth="1"/>
    <col min="5" max="5" width="11.42578125" style="26"/>
    <col min="6" max="6" width="15.28515625" style="26" customWidth="1"/>
    <col min="7" max="9" width="14" style="2" customWidth="1"/>
    <col min="10" max="16384" width="11.42578125" style="2"/>
  </cols>
  <sheetData>
    <row r="1" spans="2:12" ht="9" customHeight="1" thickBot="1">
      <c r="B1" s="2"/>
      <c r="C1" s="2"/>
      <c r="D1" s="2"/>
      <c r="E1" s="2"/>
      <c r="F1" s="2"/>
    </row>
    <row r="2" spans="2:12" ht="15.75" thickTop="1">
      <c r="B2" s="291"/>
      <c r="C2" s="292"/>
      <c r="D2" s="292"/>
      <c r="E2" s="292"/>
      <c r="F2" s="292"/>
      <c r="G2" s="292"/>
      <c r="H2" s="292"/>
      <c r="I2" s="292"/>
      <c r="J2" s="292"/>
      <c r="K2" s="293"/>
    </row>
    <row r="3" spans="2:12">
      <c r="B3" s="294"/>
      <c r="C3" s="295"/>
      <c r="D3" s="295"/>
      <c r="E3" s="295"/>
      <c r="F3" s="295"/>
      <c r="G3" s="295"/>
      <c r="H3" s="295"/>
      <c r="I3" s="295"/>
      <c r="J3" s="295"/>
      <c r="K3" s="296"/>
    </row>
    <row r="4" spans="2:12">
      <c r="B4" s="294"/>
      <c r="C4" s="295"/>
      <c r="D4" s="295"/>
      <c r="E4" s="295"/>
      <c r="F4" s="295"/>
      <c r="G4" s="295"/>
      <c r="H4" s="295"/>
      <c r="I4" s="295"/>
      <c r="J4" s="295"/>
      <c r="K4" s="296"/>
    </row>
    <row r="5" spans="2:12">
      <c r="B5" s="294"/>
      <c r="C5" s="295"/>
      <c r="D5" s="295"/>
      <c r="E5" s="295"/>
      <c r="F5" s="295"/>
      <c r="G5" s="295"/>
      <c r="H5" s="295"/>
      <c r="I5" s="295"/>
      <c r="J5" s="295"/>
      <c r="K5" s="296"/>
    </row>
    <row r="6" spans="2:12">
      <c r="B6" s="294"/>
      <c r="C6" s="295"/>
      <c r="D6" s="295"/>
      <c r="E6" s="295"/>
      <c r="F6" s="295"/>
      <c r="G6" s="295"/>
      <c r="H6" s="295"/>
      <c r="I6" s="295"/>
      <c r="J6" s="295"/>
      <c r="K6" s="296"/>
    </row>
    <row r="7" spans="2:12" ht="16.5">
      <c r="B7" s="53"/>
      <c r="C7" s="54"/>
      <c r="D7" s="54"/>
      <c r="E7" s="54"/>
      <c r="F7" s="54"/>
      <c r="G7" s="54"/>
      <c r="H7" s="54"/>
      <c r="I7" s="54"/>
      <c r="J7" s="54"/>
      <c r="K7" s="55"/>
    </row>
    <row r="8" spans="2:12" ht="18.95" customHeight="1">
      <c r="B8" s="170"/>
      <c r="C8" s="171"/>
      <c r="D8" s="171"/>
      <c r="E8" s="171"/>
      <c r="F8" s="171"/>
      <c r="G8" s="171"/>
      <c r="H8" s="171"/>
      <c r="I8" s="171"/>
      <c r="J8" s="171"/>
      <c r="K8" s="172"/>
    </row>
    <row r="9" spans="2:12" ht="30" customHeight="1" thickBot="1">
      <c r="B9" s="277" t="s">
        <v>179</v>
      </c>
      <c r="C9" s="217" t="s">
        <v>95</v>
      </c>
      <c r="D9" s="217" t="s">
        <v>96</v>
      </c>
      <c r="E9" s="217" t="s">
        <v>97</v>
      </c>
      <c r="F9" s="217" t="s">
        <v>98</v>
      </c>
      <c r="G9" s="217" t="s">
        <v>20</v>
      </c>
      <c r="H9" s="282" t="s">
        <v>82</v>
      </c>
      <c r="I9" s="282" t="s">
        <v>83</v>
      </c>
      <c r="J9" s="217" t="s">
        <v>21</v>
      </c>
      <c r="K9" s="211" t="s">
        <v>27</v>
      </c>
    </row>
    <row r="10" spans="2:12" ht="19.5" customHeight="1" thickBot="1">
      <c r="B10" s="267"/>
      <c r="C10" s="222">
        <v>0</v>
      </c>
      <c r="D10" s="223">
        <v>0</v>
      </c>
      <c r="E10" s="223">
        <v>0</v>
      </c>
      <c r="F10" s="223">
        <v>0</v>
      </c>
      <c r="G10" s="224">
        <f>(1-(1-C10)*(1-F10)*(1-D10))</f>
        <v>0</v>
      </c>
      <c r="H10" s="283"/>
      <c r="I10" s="284"/>
      <c r="J10" s="225"/>
      <c r="K10" s="226">
        <v>0</v>
      </c>
      <c r="L10" s="57" t="str">
        <f>IF(J10&gt;0,"Descuento Equivalentes a",".")</f>
        <v>.</v>
      </c>
    </row>
    <row r="11" spans="2:12" ht="18.95" customHeight="1" thickBot="1">
      <c r="B11" s="50" t="s">
        <v>23</v>
      </c>
      <c r="C11" s="210" t="s">
        <v>22</v>
      </c>
      <c r="D11" s="210" t="s">
        <v>24</v>
      </c>
      <c r="E11" s="210" t="s">
        <v>0</v>
      </c>
      <c r="F11" s="210" t="s">
        <v>25</v>
      </c>
      <c r="G11" s="210" t="s">
        <v>26</v>
      </c>
      <c r="H11" s="51" t="s">
        <v>85</v>
      </c>
      <c r="I11" s="51" t="s">
        <v>84</v>
      </c>
      <c r="J11" s="210" t="s">
        <v>1</v>
      </c>
      <c r="K11" s="212" t="s">
        <v>2</v>
      </c>
      <c r="L11" s="58" t="str">
        <f>IF(J10&gt;0,"Precios Competencia",".")</f>
        <v>.</v>
      </c>
    </row>
    <row r="12" spans="2:12" ht="17.100000000000001" customHeight="1" thickTop="1">
      <c r="B12" s="157" t="s">
        <v>136</v>
      </c>
      <c r="C12" s="158">
        <v>1430</v>
      </c>
      <c r="D12" s="158">
        <f t="shared" ref="D12:D20" si="0">C12*(1-$C$10)*(1-$D$10)</f>
        <v>1430</v>
      </c>
      <c r="E12" s="158">
        <f t="shared" ref="E12:E20" si="1">D12*$E$10</f>
        <v>0</v>
      </c>
      <c r="F12" s="158">
        <f t="shared" ref="F12:F20" si="2">D12*$F$10</f>
        <v>0</v>
      </c>
      <c r="G12" s="159">
        <f>(D12-F12)+E12</f>
        <v>1430</v>
      </c>
      <c r="H12" s="160"/>
      <c r="I12" s="161">
        <f t="shared" ref="I12:I20" si="3">IF(G12=0,0,1-H12/G12)</f>
        <v>1</v>
      </c>
      <c r="J12" s="162">
        <f t="shared" ref="J12:J20" si="4">((IF($J$10=2,C22,IF($J$10=1,D22,IF($J$10=3,E22,IF($J$10=4,F22,0))))))*(1-$K$10)</f>
        <v>0</v>
      </c>
      <c r="K12" s="163">
        <f>IF(J12=0,0,1-J12/G12)</f>
        <v>0</v>
      </c>
      <c r="L12" s="150">
        <f t="shared" ref="L12:L20" si="5">IF(J12=0,0,(1-H12/J12))</f>
        <v>0</v>
      </c>
    </row>
    <row r="13" spans="2:12" ht="17.100000000000001" customHeight="1">
      <c r="B13" s="82" t="s">
        <v>138</v>
      </c>
      <c r="C13" s="84">
        <v>1923</v>
      </c>
      <c r="D13" s="84">
        <f t="shared" si="0"/>
        <v>1923</v>
      </c>
      <c r="E13" s="84">
        <f t="shared" si="1"/>
        <v>0</v>
      </c>
      <c r="F13" s="84">
        <f t="shared" si="2"/>
        <v>0</v>
      </c>
      <c r="G13" s="85">
        <f t="shared" ref="G13:G20" si="6">(D13-F13)+E13</f>
        <v>1923</v>
      </c>
      <c r="H13" s="86"/>
      <c r="I13" s="87">
        <f t="shared" si="3"/>
        <v>1</v>
      </c>
      <c r="J13" s="88">
        <f t="shared" si="4"/>
        <v>0</v>
      </c>
      <c r="K13" s="89">
        <f t="shared" ref="K13:K20" si="7">IF(J13=0,0,1-J13/G13)</f>
        <v>0</v>
      </c>
      <c r="L13" s="150">
        <f t="shared" si="5"/>
        <v>0</v>
      </c>
    </row>
    <row r="14" spans="2:12" ht="17.100000000000001" customHeight="1">
      <c r="B14" s="63" t="s">
        <v>137</v>
      </c>
      <c r="C14" s="76">
        <v>2815</v>
      </c>
      <c r="D14" s="76">
        <f t="shared" si="0"/>
        <v>2815</v>
      </c>
      <c r="E14" s="76">
        <f t="shared" si="1"/>
        <v>0</v>
      </c>
      <c r="F14" s="76">
        <f t="shared" si="2"/>
        <v>0</v>
      </c>
      <c r="G14" s="77">
        <f t="shared" si="6"/>
        <v>2815</v>
      </c>
      <c r="H14" s="78"/>
      <c r="I14" s="79">
        <f t="shared" si="3"/>
        <v>1</v>
      </c>
      <c r="J14" s="80">
        <f t="shared" si="4"/>
        <v>0</v>
      </c>
      <c r="K14" s="81">
        <f t="shared" si="7"/>
        <v>0</v>
      </c>
      <c r="L14" s="150">
        <f t="shared" si="5"/>
        <v>0</v>
      </c>
    </row>
    <row r="15" spans="2:12" ht="17.100000000000001" customHeight="1">
      <c r="B15" s="82" t="s">
        <v>65</v>
      </c>
      <c r="C15" s="84">
        <v>4645</v>
      </c>
      <c r="D15" s="84">
        <f t="shared" si="0"/>
        <v>4645</v>
      </c>
      <c r="E15" s="84">
        <f t="shared" si="1"/>
        <v>0</v>
      </c>
      <c r="F15" s="84">
        <f t="shared" si="2"/>
        <v>0</v>
      </c>
      <c r="G15" s="85">
        <f t="shared" si="6"/>
        <v>4645</v>
      </c>
      <c r="H15" s="86"/>
      <c r="I15" s="87">
        <f t="shared" si="3"/>
        <v>1</v>
      </c>
      <c r="J15" s="88">
        <f t="shared" si="4"/>
        <v>0</v>
      </c>
      <c r="K15" s="89">
        <f t="shared" si="7"/>
        <v>0</v>
      </c>
      <c r="L15" s="150">
        <f t="shared" si="5"/>
        <v>0</v>
      </c>
    </row>
    <row r="16" spans="2:12" ht="17.100000000000001" customHeight="1">
      <c r="B16" s="63" t="s">
        <v>66</v>
      </c>
      <c r="C16" s="76">
        <v>6052</v>
      </c>
      <c r="D16" s="76">
        <f t="shared" si="0"/>
        <v>6052</v>
      </c>
      <c r="E16" s="76">
        <f t="shared" si="1"/>
        <v>0</v>
      </c>
      <c r="F16" s="76">
        <f t="shared" si="2"/>
        <v>0</v>
      </c>
      <c r="G16" s="77">
        <f t="shared" si="6"/>
        <v>6052</v>
      </c>
      <c r="H16" s="78"/>
      <c r="I16" s="79">
        <f t="shared" si="3"/>
        <v>1</v>
      </c>
      <c r="J16" s="80">
        <f t="shared" si="4"/>
        <v>0</v>
      </c>
      <c r="K16" s="81">
        <f t="shared" si="7"/>
        <v>0</v>
      </c>
      <c r="L16" s="150">
        <f t="shared" si="5"/>
        <v>0</v>
      </c>
    </row>
    <row r="17" spans="2:12" ht="17.100000000000001" customHeight="1">
      <c r="B17" s="82" t="s">
        <v>67</v>
      </c>
      <c r="C17" s="84">
        <v>7160</v>
      </c>
      <c r="D17" s="84">
        <f t="shared" si="0"/>
        <v>7160</v>
      </c>
      <c r="E17" s="84">
        <f t="shared" si="1"/>
        <v>0</v>
      </c>
      <c r="F17" s="84">
        <f t="shared" si="2"/>
        <v>0</v>
      </c>
      <c r="G17" s="85">
        <f t="shared" si="6"/>
        <v>7160</v>
      </c>
      <c r="H17" s="86"/>
      <c r="I17" s="87">
        <f t="shared" si="3"/>
        <v>1</v>
      </c>
      <c r="J17" s="88">
        <f t="shared" si="4"/>
        <v>0</v>
      </c>
      <c r="K17" s="89">
        <f t="shared" si="7"/>
        <v>0</v>
      </c>
      <c r="L17" s="150">
        <f t="shared" si="5"/>
        <v>0</v>
      </c>
    </row>
    <row r="18" spans="2:12" ht="17.100000000000001" customHeight="1">
      <c r="B18" s="63" t="s">
        <v>68</v>
      </c>
      <c r="C18" s="76">
        <v>9618</v>
      </c>
      <c r="D18" s="76">
        <f t="shared" si="0"/>
        <v>9618</v>
      </c>
      <c r="E18" s="76">
        <f t="shared" si="1"/>
        <v>0</v>
      </c>
      <c r="F18" s="76">
        <f t="shared" si="2"/>
        <v>0</v>
      </c>
      <c r="G18" s="77">
        <f t="shared" si="6"/>
        <v>9618</v>
      </c>
      <c r="H18" s="78"/>
      <c r="I18" s="79">
        <f t="shared" si="3"/>
        <v>1</v>
      </c>
      <c r="J18" s="91">
        <f t="shared" si="4"/>
        <v>0</v>
      </c>
      <c r="K18" s="81">
        <f t="shared" si="7"/>
        <v>0</v>
      </c>
      <c r="L18" s="150">
        <f t="shared" si="5"/>
        <v>0</v>
      </c>
    </row>
    <row r="19" spans="2:12" ht="17.100000000000001" customHeight="1">
      <c r="B19" s="82" t="s">
        <v>69</v>
      </c>
      <c r="C19" s="84">
        <v>11895</v>
      </c>
      <c r="D19" s="84">
        <f t="shared" si="0"/>
        <v>11895</v>
      </c>
      <c r="E19" s="84">
        <f t="shared" si="1"/>
        <v>0</v>
      </c>
      <c r="F19" s="84">
        <f t="shared" si="2"/>
        <v>0</v>
      </c>
      <c r="G19" s="85">
        <f t="shared" si="6"/>
        <v>11895</v>
      </c>
      <c r="H19" s="86"/>
      <c r="I19" s="87">
        <f t="shared" si="3"/>
        <v>1</v>
      </c>
      <c r="J19" s="88">
        <f t="shared" si="4"/>
        <v>0</v>
      </c>
      <c r="K19" s="89">
        <f t="shared" si="7"/>
        <v>0</v>
      </c>
      <c r="L19" s="150">
        <f t="shared" si="5"/>
        <v>0</v>
      </c>
    </row>
    <row r="20" spans="2:12" ht="17.100000000000001" customHeight="1" thickBot="1">
      <c r="B20" s="65" t="s">
        <v>70</v>
      </c>
      <c r="C20" s="93">
        <v>16191</v>
      </c>
      <c r="D20" s="93">
        <f t="shared" si="0"/>
        <v>16191</v>
      </c>
      <c r="E20" s="93">
        <f t="shared" si="1"/>
        <v>0</v>
      </c>
      <c r="F20" s="93">
        <f t="shared" si="2"/>
        <v>0</v>
      </c>
      <c r="G20" s="94">
        <f t="shared" si="6"/>
        <v>16191</v>
      </c>
      <c r="H20" s="95"/>
      <c r="I20" s="96">
        <f t="shared" si="3"/>
        <v>1</v>
      </c>
      <c r="J20" s="107">
        <f t="shared" si="4"/>
        <v>0</v>
      </c>
      <c r="K20" s="98">
        <f t="shared" si="7"/>
        <v>0</v>
      </c>
      <c r="L20" s="150">
        <f t="shared" si="5"/>
        <v>0</v>
      </c>
    </row>
    <row r="21" spans="2:12" ht="17.100000000000001" customHeight="1" thickTop="1">
      <c r="B21" s="241"/>
      <c r="C21" s="232">
        <v>66</v>
      </c>
      <c r="D21" s="232">
        <v>306</v>
      </c>
      <c r="E21" s="232">
        <v>83</v>
      </c>
      <c r="F21" s="232">
        <v>11</v>
      </c>
    </row>
    <row r="22" spans="2:12" ht="17.100000000000001" customHeight="1">
      <c r="B22" s="245" t="s">
        <v>62</v>
      </c>
      <c r="C22" s="234">
        <v>1327</v>
      </c>
      <c r="D22" s="234">
        <v>2446</v>
      </c>
      <c r="E22" s="234">
        <v>1197</v>
      </c>
      <c r="F22" s="234">
        <v>1316</v>
      </c>
    </row>
    <row r="23" spans="2:12" ht="17.100000000000001" customHeight="1">
      <c r="B23" s="245" t="s">
        <v>63</v>
      </c>
      <c r="C23" s="234">
        <v>1784</v>
      </c>
      <c r="D23" s="234">
        <v>3273</v>
      </c>
      <c r="E23" s="234">
        <v>1608</v>
      </c>
      <c r="F23" s="234">
        <v>1769</v>
      </c>
    </row>
    <row r="24" spans="2:12" ht="17.100000000000001" customHeight="1">
      <c r="B24" s="245" t="s">
        <v>64</v>
      </c>
      <c r="C24" s="234">
        <v>2611</v>
      </c>
      <c r="D24" s="234">
        <v>4811</v>
      </c>
      <c r="E24" s="234">
        <v>2354</v>
      </c>
      <c r="F24" s="234">
        <v>2590</v>
      </c>
    </row>
    <row r="25" spans="2:12" ht="17.100000000000001" customHeight="1">
      <c r="B25" s="245" t="s">
        <v>65</v>
      </c>
      <c r="C25" s="234">
        <v>4308</v>
      </c>
      <c r="D25" s="234">
        <v>7942</v>
      </c>
      <c r="E25" s="234">
        <v>3884</v>
      </c>
      <c r="F25" s="234">
        <v>4273</v>
      </c>
    </row>
    <row r="26" spans="2:12" ht="17.100000000000001" customHeight="1">
      <c r="B26" s="245" t="s">
        <v>66</v>
      </c>
      <c r="C26" s="234">
        <v>5613</v>
      </c>
      <c r="D26" s="234">
        <v>10345</v>
      </c>
      <c r="E26" s="234">
        <v>5061</v>
      </c>
      <c r="F26" s="234">
        <v>5568</v>
      </c>
    </row>
    <row r="27" spans="2:12" ht="17.100000000000001" customHeight="1">
      <c r="B27" s="245" t="s">
        <v>67</v>
      </c>
      <c r="C27" s="234">
        <v>6640</v>
      </c>
      <c r="D27" s="234">
        <v>12180</v>
      </c>
      <c r="E27" s="234">
        <v>5987</v>
      </c>
      <c r="F27" s="234">
        <v>6587</v>
      </c>
    </row>
    <row r="28" spans="2:12" ht="17.100000000000001" customHeight="1">
      <c r="B28" s="245" t="s">
        <v>68</v>
      </c>
      <c r="C28" s="234">
        <v>8921</v>
      </c>
      <c r="D28" s="234">
        <v>16440</v>
      </c>
      <c r="E28" s="234">
        <v>8043</v>
      </c>
      <c r="F28" s="234">
        <v>8849</v>
      </c>
    </row>
    <row r="29" spans="2:12" ht="17.100000000000001" customHeight="1">
      <c r="B29" s="245" t="s">
        <v>69</v>
      </c>
      <c r="C29" s="234">
        <v>11031</v>
      </c>
      <c r="D29" s="234">
        <v>20328</v>
      </c>
      <c r="E29" s="234">
        <v>9946</v>
      </c>
      <c r="F29" s="234">
        <v>10943</v>
      </c>
    </row>
    <row r="30" spans="2:12" ht="17.100000000000001" customHeight="1">
      <c r="B30" s="245" t="s">
        <v>70</v>
      </c>
      <c r="C30" s="234">
        <v>15016</v>
      </c>
      <c r="D30" s="234">
        <v>27671</v>
      </c>
      <c r="E30" s="234">
        <v>13538</v>
      </c>
      <c r="F30" s="234">
        <v>14896</v>
      </c>
    </row>
  </sheetData>
  <sheetProtection algorithmName="SHA-512" hashValue="9+FT+QVRXxhiPBZaDiqWuHRu6PAKyr5s+Gid3EBVn2ia1i6WVt++wRJHUeyb/FRJs9eFHNwzN+Rr2eRFhiCiXg==" saltValue="YoBxfkjIC97LIVsyZ/nrJQ==" spinCount="100000" sheet="1" objects="1" scenarios="1" selectLockedCells="1"/>
  <mergeCells count="4">
    <mergeCell ref="B2:K6"/>
    <mergeCell ref="B9:B10"/>
    <mergeCell ref="H9:H10"/>
    <mergeCell ref="I9:I10"/>
  </mergeCells>
  <conditionalFormatting sqref="L12:L20">
    <cfRule type="cellIs" dxfId="1" priority="1" operator="lessThan">
      <formula>0</formula>
    </cfRule>
    <cfRule type="cellIs" dxfId="0" priority="2" operator="greaterThan">
      <formula>0</formula>
    </cfRule>
  </conditionalFormatting>
  <printOptions horizontalCentered="1"/>
  <pageMargins left="0.31496062992125984" right="0.31496062992125984" top="1.3385826771653544" bottom="0.74803149606299213" header="0.31496062992125984" footer="0.31496062992125984"/>
  <pageSetup paperSize="9" scale="62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50"/>
  <sheetViews>
    <sheetView showRowColHeaders="0" zoomScaleNormal="100" zoomScaleSheetLayoutView="140" workbookViewId="0">
      <pane ySplit="4" topLeftCell="A5" activePane="bottomLeft" state="frozen"/>
      <selection pane="bottomLeft" activeCell="M17" sqref="M17"/>
    </sheetView>
  </sheetViews>
  <sheetFormatPr baseColWidth="10" defaultRowHeight="15"/>
  <cols>
    <col min="1" max="1" width="16.7109375" style="3" customWidth="1"/>
    <col min="2" max="8" width="11.42578125" style="3"/>
    <col min="9" max="9" width="20.7109375" style="3" customWidth="1"/>
    <col min="10" max="10" width="15.7109375" style="3" customWidth="1"/>
    <col min="11" max="16384" width="11.42578125" style="3"/>
  </cols>
  <sheetData>
    <row r="1" spans="2:10" ht="15.75" thickBot="1"/>
    <row r="2" spans="2:10" ht="15" customHeight="1" thickTop="1">
      <c r="B2" s="248"/>
      <c r="C2" s="249"/>
      <c r="D2" s="249"/>
      <c r="E2" s="249"/>
      <c r="F2" s="249"/>
      <c r="G2" s="249"/>
      <c r="H2" s="249"/>
      <c r="I2" s="249"/>
      <c r="J2" s="250"/>
    </row>
    <row r="3" spans="2:10" ht="15" customHeight="1">
      <c r="B3" s="251"/>
      <c r="C3" s="252"/>
      <c r="D3" s="252"/>
      <c r="E3" s="252"/>
      <c r="F3" s="252"/>
      <c r="G3" s="252"/>
      <c r="H3" s="252"/>
      <c r="I3" s="252"/>
      <c r="J3" s="253"/>
    </row>
    <row r="4" spans="2:10" ht="15" customHeight="1">
      <c r="B4" s="251"/>
      <c r="C4" s="252"/>
      <c r="D4" s="252"/>
      <c r="E4" s="252"/>
      <c r="F4" s="252"/>
      <c r="G4" s="252"/>
      <c r="H4" s="252"/>
      <c r="I4" s="252"/>
      <c r="J4" s="253"/>
    </row>
    <row r="5" spans="2:10" ht="15" customHeight="1">
      <c r="B5" s="251"/>
      <c r="C5" s="252"/>
      <c r="D5" s="252"/>
      <c r="E5" s="252"/>
      <c r="F5" s="252"/>
      <c r="G5" s="252"/>
      <c r="H5" s="252"/>
      <c r="I5" s="252"/>
      <c r="J5" s="253"/>
    </row>
    <row r="6" spans="2:10" ht="15" customHeight="1">
      <c r="B6" s="251"/>
      <c r="C6" s="252"/>
      <c r="D6" s="252"/>
      <c r="E6" s="252"/>
      <c r="F6" s="252"/>
      <c r="G6" s="252"/>
      <c r="H6" s="252"/>
      <c r="I6" s="252"/>
      <c r="J6" s="253"/>
    </row>
    <row r="7" spans="2:10" ht="15" customHeight="1">
      <c r="B7" s="251"/>
      <c r="C7" s="252"/>
      <c r="D7" s="252"/>
      <c r="E7" s="252"/>
      <c r="F7" s="252"/>
      <c r="G7" s="252"/>
      <c r="H7" s="252"/>
      <c r="I7" s="252"/>
      <c r="J7" s="253"/>
    </row>
    <row r="8" spans="2:10" ht="15" customHeight="1">
      <c r="B8" s="251"/>
      <c r="C8" s="252"/>
      <c r="D8" s="252"/>
      <c r="E8" s="252"/>
      <c r="F8" s="252"/>
      <c r="G8" s="252"/>
      <c r="H8" s="252"/>
      <c r="I8" s="252"/>
      <c r="J8" s="253"/>
    </row>
    <row r="9" spans="2:10" ht="15" customHeight="1">
      <c r="B9" s="251"/>
      <c r="C9" s="252"/>
      <c r="D9" s="252"/>
      <c r="E9" s="252"/>
      <c r="F9" s="252"/>
      <c r="G9" s="252"/>
      <c r="H9" s="252"/>
      <c r="I9" s="252"/>
      <c r="J9" s="253"/>
    </row>
    <row r="10" spans="2:10" ht="15" customHeight="1">
      <c r="B10" s="251"/>
      <c r="C10" s="252"/>
      <c r="D10" s="252"/>
      <c r="E10" s="252"/>
      <c r="F10" s="252"/>
      <c r="G10" s="252"/>
      <c r="H10" s="252"/>
      <c r="I10" s="252"/>
      <c r="J10" s="253"/>
    </row>
    <row r="11" spans="2:10" ht="15" customHeight="1">
      <c r="B11" s="251"/>
      <c r="C11" s="252"/>
      <c r="D11" s="252"/>
      <c r="E11" s="252"/>
      <c r="F11" s="252"/>
      <c r="G11" s="252"/>
      <c r="H11" s="252"/>
      <c r="I11" s="252"/>
      <c r="J11" s="253"/>
    </row>
    <row r="12" spans="2:10" ht="15" customHeight="1">
      <c r="B12" s="251"/>
      <c r="C12" s="252"/>
      <c r="D12" s="252"/>
      <c r="E12" s="252"/>
      <c r="F12" s="252"/>
      <c r="G12" s="252"/>
      <c r="H12" s="252"/>
      <c r="I12" s="252"/>
      <c r="J12" s="253"/>
    </row>
    <row r="13" spans="2:10" ht="15" customHeight="1">
      <c r="B13" s="251"/>
      <c r="C13" s="252"/>
      <c r="D13" s="252"/>
      <c r="E13" s="252"/>
      <c r="F13" s="252"/>
      <c r="G13" s="252"/>
      <c r="H13" s="252"/>
      <c r="I13" s="252"/>
      <c r="J13" s="253"/>
    </row>
    <row r="14" spans="2:10" ht="15" customHeight="1">
      <c r="B14" s="251"/>
      <c r="C14" s="252"/>
      <c r="D14" s="252"/>
      <c r="E14" s="252"/>
      <c r="F14" s="252"/>
      <c r="G14" s="252"/>
      <c r="H14" s="252"/>
      <c r="I14" s="252"/>
      <c r="J14" s="253"/>
    </row>
    <row r="15" spans="2:10" ht="15" customHeight="1">
      <c r="B15" s="251"/>
      <c r="C15" s="252"/>
      <c r="D15" s="252"/>
      <c r="E15" s="252"/>
      <c r="F15" s="252"/>
      <c r="G15" s="252"/>
      <c r="H15" s="252"/>
      <c r="I15" s="252"/>
      <c r="J15" s="253"/>
    </row>
    <row r="16" spans="2:10" ht="15" customHeight="1">
      <c r="B16" s="251"/>
      <c r="C16" s="252"/>
      <c r="D16" s="252"/>
      <c r="E16" s="252"/>
      <c r="F16" s="252"/>
      <c r="G16" s="252"/>
      <c r="H16" s="252"/>
      <c r="I16" s="252"/>
      <c r="J16" s="253"/>
    </row>
    <row r="17" spans="2:10" ht="15" customHeight="1">
      <c r="B17" s="251"/>
      <c r="C17" s="252"/>
      <c r="D17" s="252"/>
      <c r="E17" s="252"/>
      <c r="F17" s="252"/>
      <c r="G17" s="252"/>
      <c r="H17" s="252"/>
      <c r="I17" s="252"/>
      <c r="J17" s="253"/>
    </row>
    <row r="18" spans="2:10" ht="15" customHeight="1">
      <c r="B18" s="251"/>
      <c r="C18" s="252"/>
      <c r="D18" s="252"/>
      <c r="E18" s="252"/>
      <c r="F18" s="252"/>
      <c r="G18" s="252"/>
      <c r="H18" s="252"/>
      <c r="I18" s="252"/>
      <c r="J18" s="253"/>
    </row>
    <row r="19" spans="2:10" ht="15" customHeight="1">
      <c r="B19" s="251"/>
      <c r="C19" s="252"/>
      <c r="D19" s="252"/>
      <c r="E19" s="252"/>
      <c r="F19" s="252"/>
      <c r="G19" s="252"/>
      <c r="H19" s="252"/>
      <c r="I19" s="252"/>
      <c r="J19" s="253"/>
    </row>
    <row r="20" spans="2:10" ht="15" customHeight="1">
      <c r="B20" s="251"/>
      <c r="C20" s="252"/>
      <c r="D20" s="252"/>
      <c r="E20" s="252"/>
      <c r="F20" s="252"/>
      <c r="G20" s="252"/>
      <c r="H20" s="252"/>
      <c r="I20" s="252"/>
      <c r="J20" s="253"/>
    </row>
    <row r="21" spans="2:10" ht="15" customHeight="1">
      <c r="B21" s="251"/>
      <c r="C21" s="252"/>
      <c r="D21" s="252"/>
      <c r="E21" s="252"/>
      <c r="F21" s="252"/>
      <c r="G21" s="252"/>
      <c r="H21" s="252"/>
      <c r="I21" s="252"/>
      <c r="J21" s="253"/>
    </row>
    <row r="22" spans="2:10" ht="15" customHeight="1">
      <c r="B22" s="251"/>
      <c r="C22" s="252"/>
      <c r="D22" s="252"/>
      <c r="E22" s="252"/>
      <c r="F22" s="252"/>
      <c r="G22" s="252"/>
      <c r="H22" s="252"/>
      <c r="I22" s="252"/>
      <c r="J22" s="253"/>
    </row>
    <row r="23" spans="2:10" ht="15" customHeight="1">
      <c r="B23" s="251"/>
      <c r="C23" s="252"/>
      <c r="D23" s="252"/>
      <c r="E23" s="252"/>
      <c r="F23" s="252"/>
      <c r="G23" s="252"/>
      <c r="H23" s="252"/>
      <c r="I23" s="252"/>
      <c r="J23" s="253"/>
    </row>
    <row r="24" spans="2:10" ht="15" customHeight="1">
      <c r="B24" s="251"/>
      <c r="C24" s="252"/>
      <c r="D24" s="252"/>
      <c r="E24" s="252"/>
      <c r="F24" s="252"/>
      <c r="G24" s="252"/>
      <c r="H24" s="252"/>
      <c r="I24" s="252"/>
      <c r="J24" s="253"/>
    </row>
    <row r="25" spans="2:10" ht="15" customHeight="1">
      <c r="B25" s="251"/>
      <c r="C25" s="252"/>
      <c r="D25" s="252"/>
      <c r="E25" s="252"/>
      <c r="F25" s="252"/>
      <c r="G25" s="252"/>
      <c r="H25" s="252"/>
      <c r="I25" s="252"/>
      <c r="J25" s="253"/>
    </row>
    <row r="26" spans="2:10" ht="15" customHeight="1">
      <c r="B26" s="251"/>
      <c r="C26" s="252"/>
      <c r="D26" s="252"/>
      <c r="E26" s="252"/>
      <c r="F26" s="252"/>
      <c r="G26" s="252"/>
      <c r="H26" s="252"/>
      <c r="I26" s="252"/>
      <c r="J26" s="253"/>
    </row>
    <row r="27" spans="2:10" ht="15" customHeight="1">
      <c r="B27" s="251"/>
      <c r="C27" s="252"/>
      <c r="D27" s="252"/>
      <c r="E27" s="252"/>
      <c r="F27" s="252"/>
      <c r="G27" s="252"/>
      <c r="H27" s="252"/>
      <c r="I27" s="252"/>
      <c r="J27" s="253"/>
    </row>
    <row r="28" spans="2:10" ht="15" customHeight="1">
      <c r="B28" s="251"/>
      <c r="C28" s="252"/>
      <c r="D28" s="252"/>
      <c r="E28" s="252"/>
      <c r="F28" s="252"/>
      <c r="G28" s="252"/>
      <c r="H28" s="252"/>
      <c r="I28" s="252"/>
      <c r="J28" s="253"/>
    </row>
    <row r="29" spans="2:10" ht="15" customHeight="1">
      <c r="B29" s="251"/>
      <c r="C29" s="252"/>
      <c r="D29" s="252"/>
      <c r="E29" s="252"/>
      <c r="F29" s="252"/>
      <c r="G29" s="252"/>
      <c r="H29" s="252"/>
      <c r="I29" s="252"/>
      <c r="J29" s="253"/>
    </row>
    <row r="30" spans="2:10" ht="15" customHeight="1">
      <c r="B30" s="251"/>
      <c r="C30" s="252"/>
      <c r="D30" s="252"/>
      <c r="E30" s="252"/>
      <c r="F30" s="252"/>
      <c r="G30" s="252"/>
      <c r="H30" s="252"/>
      <c r="I30" s="252"/>
      <c r="J30" s="253"/>
    </row>
    <row r="31" spans="2:10" ht="15" customHeight="1">
      <c r="B31" s="251"/>
      <c r="C31" s="252"/>
      <c r="D31" s="252"/>
      <c r="E31" s="252"/>
      <c r="F31" s="252"/>
      <c r="G31" s="252"/>
      <c r="H31" s="252"/>
      <c r="I31" s="252"/>
      <c r="J31" s="253"/>
    </row>
    <row r="32" spans="2:10" ht="15" customHeight="1">
      <c r="B32" s="251"/>
      <c r="C32" s="252"/>
      <c r="D32" s="252"/>
      <c r="E32" s="252"/>
      <c r="F32" s="252"/>
      <c r="G32" s="252"/>
      <c r="H32" s="252"/>
      <c r="I32" s="252"/>
      <c r="J32" s="253"/>
    </row>
    <row r="33" spans="2:10" ht="15" customHeight="1">
      <c r="B33" s="251"/>
      <c r="C33" s="252"/>
      <c r="D33" s="252"/>
      <c r="E33" s="252"/>
      <c r="F33" s="252"/>
      <c r="G33" s="252"/>
      <c r="H33" s="252"/>
      <c r="I33" s="252"/>
      <c r="J33" s="253"/>
    </row>
    <row r="34" spans="2:10" ht="15" customHeight="1">
      <c r="B34" s="251"/>
      <c r="C34" s="252"/>
      <c r="D34" s="252"/>
      <c r="E34" s="252"/>
      <c r="F34" s="252"/>
      <c r="G34" s="252"/>
      <c r="H34" s="252"/>
      <c r="I34" s="252"/>
      <c r="J34" s="253"/>
    </row>
    <row r="35" spans="2:10" ht="15" customHeight="1">
      <c r="B35" s="251"/>
      <c r="C35" s="252"/>
      <c r="D35" s="252"/>
      <c r="E35" s="252"/>
      <c r="F35" s="252"/>
      <c r="G35" s="252"/>
      <c r="H35" s="252"/>
      <c r="I35" s="252"/>
      <c r="J35" s="253"/>
    </row>
    <row r="36" spans="2:10" ht="15" customHeight="1">
      <c r="B36" s="251"/>
      <c r="C36" s="252"/>
      <c r="D36" s="252"/>
      <c r="E36" s="252"/>
      <c r="F36" s="252"/>
      <c r="G36" s="252"/>
      <c r="H36" s="252"/>
      <c r="I36" s="252"/>
      <c r="J36" s="253"/>
    </row>
    <row r="37" spans="2:10" ht="15" customHeight="1">
      <c r="B37" s="251"/>
      <c r="C37" s="252"/>
      <c r="D37" s="252"/>
      <c r="E37" s="252"/>
      <c r="F37" s="252"/>
      <c r="G37" s="252"/>
      <c r="H37" s="252"/>
      <c r="I37" s="252"/>
      <c r="J37" s="253"/>
    </row>
    <row r="38" spans="2:10" ht="15" customHeight="1">
      <c r="B38" s="251"/>
      <c r="C38" s="252"/>
      <c r="D38" s="252"/>
      <c r="E38" s="252"/>
      <c r="F38" s="252"/>
      <c r="G38" s="252"/>
      <c r="H38" s="252"/>
      <c r="I38" s="252"/>
      <c r="J38" s="253"/>
    </row>
    <row r="39" spans="2:10" ht="15" customHeight="1">
      <c r="B39" s="251"/>
      <c r="C39" s="252"/>
      <c r="D39" s="252"/>
      <c r="E39" s="252"/>
      <c r="F39" s="252"/>
      <c r="G39" s="252"/>
      <c r="H39" s="252"/>
      <c r="I39" s="252"/>
      <c r="J39" s="253"/>
    </row>
    <row r="40" spans="2:10" ht="15" customHeight="1">
      <c r="B40" s="251"/>
      <c r="C40" s="252"/>
      <c r="D40" s="252"/>
      <c r="E40" s="252"/>
      <c r="F40" s="252"/>
      <c r="G40" s="252"/>
      <c r="H40" s="252"/>
      <c r="I40" s="252"/>
      <c r="J40" s="253"/>
    </row>
    <row r="41" spans="2:10" ht="15" customHeight="1">
      <c r="B41" s="251"/>
      <c r="C41" s="252"/>
      <c r="D41" s="252"/>
      <c r="E41" s="252"/>
      <c r="F41" s="252"/>
      <c r="G41" s="252"/>
      <c r="H41" s="252"/>
      <c r="I41" s="252"/>
      <c r="J41" s="253"/>
    </row>
    <row r="42" spans="2:10" ht="15" customHeight="1">
      <c r="B42" s="251"/>
      <c r="C42" s="252"/>
      <c r="D42" s="252"/>
      <c r="E42" s="252"/>
      <c r="F42" s="252"/>
      <c r="G42" s="252"/>
      <c r="H42" s="252"/>
      <c r="I42" s="252"/>
      <c r="J42" s="253"/>
    </row>
    <row r="43" spans="2:10" ht="15" customHeight="1">
      <c r="B43" s="251"/>
      <c r="C43" s="252"/>
      <c r="D43" s="252"/>
      <c r="E43" s="252"/>
      <c r="F43" s="252"/>
      <c r="G43" s="252"/>
      <c r="H43" s="252"/>
      <c r="I43" s="252"/>
      <c r="J43" s="253"/>
    </row>
    <row r="44" spans="2:10" ht="15" customHeight="1">
      <c r="B44" s="251"/>
      <c r="C44" s="252"/>
      <c r="D44" s="252"/>
      <c r="E44" s="252"/>
      <c r="F44" s="252"/>
      <c r="G44" s="252"/>
      <c r="H44" s="252"/>
      <c r="I44" s="252"/>
      <c r="J44" s="253"/>
    </row>
    <row r="45" spans="2:10" ht="15" customHeight="1">
      <c r="B45" s="251"/>
      <c r="C45" s="252"/>
      <c r="D45" s="252"/>
      <c r="E45" s="252"/>
      <c r="F45" s="252"/>
      <c r="G45" s="252"/>
      <c r="H45" s="252"/>
      <c r="I45" s="252"/>
      <c r="J45" s="253"/>
    </row>
    <row r="46" spans="2:10" ht="15" customHeight="1">
      <c r="B46" s="251"/>
      <c r="C46" s="252"/>
      <c r="D46" s="252"/>
      <c r="E46" s="252"/>
      <c r="F46" s="252"/>
      <c r="G46" s="252"/>
      <c r="H46" s="252"/>
      <c r="I46" s="252"/>
      <c r="J46" s="253"/>
    </row>
    <row r="47" spans="2:10" ht="18" customHeight="1">
      <c r="B47" s="251"/>
      <c r="C47" s="252"/>
      <c r="D47" s="252"/>
      <c r="E47" s="252"/>
      <c r="F47" s="252"/>
      <c r="G47" s="252"/>
      <c r="H47" s="252"/>
      <c r="I47" s="252"/>
      <c r="J47" s="253"/>
    </row>
    <row r="48" spans="2:10" ht="15" customHeight="1">
      <c r="B48" s="251"/>
      <c r="C48" s="252"/>
      <c r="D48" s="252"/>
      <c r="E48" s="252"/>
      <c r="F48" s="252"/>
      <c r="G48" s="252"/>
      <c r="H48" s="252"/>
      <c r="I48" s="252"/>
      <c r="J48" s="253"/>
    </row>
    <row r="49" spans="2:10" ht="14.1" customHeight="1" thickBot="1">
      <c r="B49" s="254"/>
      <c r="C49" s="255"/>
      <c r="D49" s="255"/>
      <c r="E49" s="255"/>
      <c r="F49" s="255"/>
      <c r="G49" s="255"/>
      <c r="H49" s="255"/>
      <c r="I49" s="255"/>
      <c r="J49" s="256"/>
    </row>
    <row r="50" spans="2:10" ht="15.75" thickTop="1"/>
  </sheetData>
  <sheetProtection algorithmName="SHA-512" hashValue="n5xF4wSQnnAGCM+fwbTk6D1Vus45awmpM4zKrKpmm++XJVoQ8P9AdQyLXODsyIYULVtmlJ4XpZ5VB5wkcDdzrw==" saltValue="ADK8NqcQOmf5sn7yvhMGvA==" spinCount="100000" sheet="1" objects="1" scenarios="1" selectLockedCells="1" selectUnlockedCells="1"/>
  <mergeCells count="1">
    <mergeCell ref="B2:J49"/>
  </mergeCells>
  <printOptions horizontalCentered="1" verticalCentered="1"/>
  <pageMargins left="0.31496062992125984" right="0.31496062992125984" top="0" bottom="0" header="0.31496062992125984" footer="0.31496062992125984"/>
  <pageSetup paperSize="125" scale="86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46"/>
  <sheetViews>
    <sheetView showGridLines="0" showRowColHeaders="0" zoomScaleNormal="100" zoomScaleSheetLayoutView="110" workbookViewId="0">
      <pane ySplit="4" topLeftCell="A5" activePane="bottomLeft" state="frozen"/>
      <selection pane="bottomLeft" activeCell="N15" sqref="N15"/>
    </sheetView>
  </sheetViews>
  <sheetFormatPr baseColWidth="10" defaultRowHeight="15"/>
  <cols>
    <col min="1" max="1" width="16.7109375" style="3" customWidth="1"/>
    <col min="2" max="10" width="11.42578125" style="3"/>
    <col min="11" max="11" width="13.7109375" style="3" customWidth="1"/>
    <col min="12" max="16384" width="11.42578125" style="3"/>
  </cols>
  <sheetData>
    <row r="1" spans="2:11" ht="9.9499999999999993" customHeight="1" thickBot="1"/>
    <row r="2" spans="2:11" ht="15" customHeight="1" thickTop="1">
      <c r="B2" s="257"/>
      <c r="C2" s="258"/>
      <c r="D2" s="258"/>
      <c r="E2" s="258"/>
      <c r="F2" s="258"/>
      <c r="G2" s="258"/>
      <c r="H2" s="258"/>
      <c r="I2" s="258"/>
      <c r="J2" s="258"/>
      <c r="K2" s="259"/>
    </row>
    <row r="3" spans="2:11" ht="15" customHeight="1">
      <c r="B3" s="260"/>
      <c r="C3" s="261"/>
      <c r="D3" s="261"/>
      <c r="E3" s="261"/>
      <c r="F3" s="261"/>
      <c r="G3" s="261"/>
      <c r="H3" s="261"/>
      <c r="I3" s="261"/>
      <c r="J3" s="261"/>
      <c r="K3" s="262"/>
    </row>
    <row r="4" spans="2:11" ht="15" customHeight="1">
      <c r="B4" s="260"/>
      <c r="C4" s="261"/>
      <c r="D4" s="261"/>
      <c r="E4" s="261"/>
      <c r="F4" s="261"/>
      <c r="G4" s="261"/>
      <c r="H4" s="261"/>
      <c r="I4" s="261"/>
      <c r="J4" s="261"/>
      <c r="K4" s="262"/>
    </row>
    <row r="5" spans="2:11" ht="15" customHeight="1">
      <c r="B5" s="260"/>
      <c r="C5" s="261"/>
      <c r="D5" s="261"/>
      <c r="E5" s="261"/>
      <c r="F5" s="261"/>
      <c r="G5" s="261"/>
      <c r="H5" s="261"/>
      <c r="I5" s="261"/>
      <c r="J5" s="261"/>
      <c r="K5" s="262"/>
    </row>
    <row r="6" spans="2:11" ht="26.1" customHeight="1">
      <c r="B6" s="260"/>
      <c r="C6" s="261"/>
      <c r="D6" s="261"/>
      <c r="E6" s="261"/>
      <c r="F6" s="261"/>
      <c r="G6" s="261"/>
      <c r="H6" s="261"/>
      <c r="I6" s="261"/>
      <c r="J6" s="261"/>
      <c r="K6" s="262"/>
    </row>
    <row r="7" spans="2:11" ht="20.100000000000001" customHeight="1">
      <c r="B7" s="260"/>
      <c r="C7" s="261"/>
      <c r="D7" s="261"/>
      <c r="E7" s="261"/>
      <c r="F7" s="261"/>
      <c r="G7" s="261"/>
      <c r="H7" s="261"/>
      <c r="I7" s="261"/>
      <c r="J7" s="261"/>
      <c r="K7" s="262"/>
    </row>
    <row r="8" spans="2:11">
      <c r="B8" s="260"/>
      <c r="C8" s="261"/>
      <c r="D8" s="261"/>
      <c r="E8" s="261"/>
      <c r="F8" s="261"/>
      <c r="G8" s="261"/>
      <c r="H8" s="261"/>
      <c r="I8" s="261"/>
      <c r="J8" s="261"/>
      <c r="K8" s="262"/>
    </row>
    <row r="9" spans="2:11" ht="11.25" customHeight="1">
      <c r="B9" s="260"/>
      <c r="C9" s="261"/>
      <c r="D9" s="261"/>
      <c r="E9" s="261"/>
      <c r="F9" s="261"/>
      <c r="G9" s="261"/>
      <c r="H9" s="261"/>
      <c r="I9" s="261"/>
      <c r="J9" s="261"/>
      <c r="K9" s="262"/>
    </row>
    <row r="10" spans="2:11">
      <c r="B10" s="260"/>
      <c r="C10" s="261"/>
      <c r="D10" s="261"/>
      <c r="E10" s="261"/>
      <c r="F10" s="261"/>
      <c r="G10" s="261"/>
      <c r="H10" s="261"/>
      <c r="I10" s="261"/>
      <c r="J10" s="261"/>
      <c r="K10" s="262"/>
    </row>
    <row r="11" spans="2:11">
      <c r="B11" s="260"/>
      <c r="C11" s="261"/>
      <c r="D11" s="261"/>
      <c r="E11" s="261"/>
      <c r="F11" s="261"/>
      <c r="G11" s="261"/>
      <c r="H11" s="261"/>
      <c r="I11" s="261"/>
      <c r="J11" s="261"/>
      <c r="K11" s="262"/>
    </row>
    <row r="12" spans="2:11">
      <c r="B12" s="260"/>
      <c r="C12" s="261"/>
      <c r="D12" s="261"/>
      <c r="E12" s="261"/>
      <c r="F12" s="261"/>
      <c r="G12" s="261"/>
      <c r="H12" s="261"/>
      <c r="I12" s="261"/>
      <c r="J12" s="261"/>
      <c r="K12" s="262"/>
    </row>
    <row r="13" spans="2:11">
      <c r="B13" s="260"/>
      <c r="C13" s="261"/>
      <c r="D13" s="261"/>
      <c r="E13" s="261"/>
      <c r="F13" s="261"/>
      <c r="G13" s="261"/>
      <c r="H13" s="261"/>
      <c r="I13" s="261"/>
      <c r="J13" s="261"/>
      <c r="K13" s="262"/>
    </row>
    <row r="14" spans="2:11">
      <c r="B14" s="260"/>
      <c r="C14" s="261"/>
      <c r="D14" s="261"/>
      <c r="E14" s="261"/>
      <c r="F14" s="261"/>
      <c r="G14" s="261"/>
      <c r="H14" s="261"/>
      <c r="I14" s="261"/>
      <c r="J14" s="261"/>
      <c r="K14" s="262"/>
    </row>
    <row r="15" spans="2:11">
      <c r="B15" s="260"/>
      <c r="C15" s="261"/>
      <c r="D15" s="261"/>
      <c r="E15" s="261"/>
      <c r="F15" s="261"/>
      <c r="G15" s="261"/>
      <c r="H15" s="261"/>
      <c r="I15" s="261"/>
      <c r="J15" s="261"/>
      <c r="K15" s="262"/>
    </row>
    <row r="16" spans="2:11">
      <c r="B16" s="260"/>
      <c r="C16" s="261"/>
      <c r="D16" s="261"/>
      <c r="E16" s="261"/>
      <c r="F16" s="261"/>
      <c r="G16" s="261"/>
      <c r="H16" s="261"/>
      <c r="I16" s="261"/>
      <c r="J16" s="261"/>
      <c r="K16" s="262"/>
    </row>
    <row r="17" spans="2:11">
      <c r="B17" s="260"/>
      <c r="C17" s="261"/>
      <c r="D17" s="261"/>
      <c r="E17" s="261"/>
      <c r="F17" s="261"/>
      <c r="G17" s="261"/>
      <c r="H17" s="261"/>
      <c r="I17" s="261"/>
      <c r="J17" s="261"/>
      <c r="K17" s="262"/>
    </row>
    <row r="18" spans="2:11">
      <c r="B18" s="260"/>
      <c r="C18" s="261"/>
      <c r="D18" s="261"/>
      <c r="E18" s="261"/>
      <c r="F18" s="261"/>
      <c r="G18" s="261"/>
      <c r="H18" s="261"/>
      <c r="I18" s="261"/>
      <c r="J18" s="261"/>
      <c r="K18" s="262"/>
    </row>
    <row r="19" spans="2:11">
      <c r="B19" s="260"/>
      <c r="C19" s="261"/>
      <c r="D19" s="261"/>
      <c r="E19" s="261"/>
      <c r="F19" s="261"/>
      <c r="G19" s="261"/>
      <c r="H19" s="261"/>
      <c r="I19" s="261"/>
      <c r="J19" s="261"/>
      <c r="K19" s="262"/>
    </row>
    <row r="20" spans="2:11">
      <c r="B20" s="260"/>
      <c r="C20" s="261"/>
      <c r="D20" s="261"/>
      <c r="E20" s="261"/>
      <c r="F20" s="261"/>
      <c r="G20" s="261"/>
      <c r="H20" s="261"/>
      <c r="I20" s="261"/>
      <c r="J20" s="261"/>
      <c r="K20" s="262"/>
    </row>
    <row r="21" spans="2:11">
      <c r="B21" s="260"/>
      <c r="C21" s="261"/>
      <c r="D21" s="261"/>
      <c r="E21" s="261"/>
      <c r="F21" s="261"/>
      <c r="G21" s="261"/>
      <c r="H21" s="261"/>
      <c r="I21" s="261"/>
      <c r="J21" s="261"/>
      <c r="K21" s="262"/>
    </row>
    <row r="22" spans="2:11">
      <c r="B22" s="260"/>
      <c r="C22" s="261"/>
      <c r="D22" s="261"/>
      <c r="E22" s="261"/>
      <c r="F22" s="261"/>
      <c r="G22" s="261"/>
      <c r="H22" s="261"/>
      <c r="I22" s="261"/>
      <c r="J22" s="261"/>
      <c r="K22" s="262"/>
    </row>
    <row r="23" spans="2:11">
      <c r="B23" s="260"/>
      <c r="C23" s="261"/>
      <c r="D23" s="261"/>
      <c r="E23" s="261"/>
      <c r="F23" s="261"/>
      <c r="G23" s="261"/>
      <c r="H23" s="261"/>
      <c r="I23" s="261"/>
      <c r="J23" s="261"/>
      <c r="K23" s="262"/>
    </row>
    <row r="24" spans="2:11">
      <c r="B24" s="260"/>
      <c r="C24" s="261"/>
      <c r="D24" s="261"/>
      <c r="E24" s="261"/>
      <c r="F24" s="261"/>
      <c r="G24" s="261"/>
      <c r="H24" s="261"/>
      <c r="I24" s="261"/>
      <c r="J24" s="261"/>
      <c r="K24" s="262"/>
    </row>
    <row r="25" spans="2:11">
      <c r="B25" s="260"/>
      <c r="C25" s="261"/>
      <c r="D25" s="261"/>
      <c r="E25" s="261"/>
      <c r="F25" s="261"/>
      <c r="G25" s="261"/>
      <c r="H25" s="261"/>
      <c r="I25" s="261"/>
      <c r="J25" s="261"/>
      <c r="K25" s="262"/>
    </row>
    <row r="26" spans="2:11">
      <c r="B26" s="260"/>
      <c r="C26" s="261"/>
      <c r="D26" s="261"/>
      <c r="E26" s="261"/>
      <c r="F26" s="261"/>
      <c r="G26" s="261"/>
      <c r="H26" s="261"/>
      <c r="I26" s="261"/>
      <c r="J26" s="261"/>
      <c r="K26" s="262"/>
    </row>
    <row r="27" spans="2:11">
      <c r="B27" s="260"/>
      <c r="C27" s="261"/>
      <c r="D27" s="261"/>
      <c r="E27" s="261"/>
      <c r="F27" s="261"/>
      <c r="G27" s="261"/>
      <c r="H27" s="261"/>
      <c r="I27" s="261"/>
      <c r="J27" s="261"/>
      <c r="K27" s="262"/>
    </row>
    <row r="28" spans="2:11">
      <c r="B28" s="260"/>
      <c r="C28" s="261"/>
      <c r="D28" s="261"/>
      <c r="E28" s="261"/>
      <c r="F28" s="261"/>
      <c r="G28" s="261"/>
      <c r="H28" s="261"/>
      <c r="I28" s="261"/>
      <c r="J28" s="261"/>
      <c r="K28" s="262"/>
    </row>
    <row r="29" spans="2:11">
      <c r="B29" s="260"/>
      <c r="C29" s="261"/>
      <c r="D29" s="261"/>
      <c r="E29" s="261"/>
      <c r="F29" s="261"/>
      <c r="G29" s="261"/>
      <c r="H29" s="261"/>
      <c r="I29" s="261"/>
      <c r="J29" s="261"/>
      <c r="K29" s="262"/>
    </row>
    <row r="30" spans="2:11">
      <c r="B30" s="260"/>
      <c r="C30" s="261"/>
      <c r="D30" s="261"/>
      <c r="E30" s="261"/>
      <c r="F30" s="261"/>
      <c r="G30" s="261"/>
      <c r="H30" s="261"/>
      <c r="I30" s="261"/>
      <c r="J30" s="261"/>
      <c r="K30" s="262"/>
    </row>
    <row r="31" spans="2:11">
      <c r="B31" s="260"/>
      <c r="C31" s="261"/>
      <c r="D31" s="261"/>
      <c r="E31" s="261"/>
      <c r="F31" s="261"/>
      <c r="G31" s="261"/>
      <c r="H31" s="261"/>
      <c r="I31" s="261"/>
      <c r="J31" s="261"/>
      <c r="K31" s="262"/>
    </row>
    <row r="32" spans="2:11">
      <c r="B32" s="260"/>
      <c r="C32" s="261"/>
      <c r="D32" s="261"/>
      <c r="E32" s="261"/>
      <c r="F32" s="261"/>
      <c r="G32" s="261"/>
      <c r="H32" s="261"/>
      <c r="I32" s="261"/>
      <c r="J32" s="261"/>
      <c r="K32" s="262"/>
    </row>
    <row r="33" spans="2:11">
      <c r="B33" s="260"/>
      <c r="C33" s="261"/>
      <c r="D33" s="261"/>
      <c r="E33" s="261"/>
      <c r="F33" s="261"/>
      <c r="G33" s="261"/>
      <c r="H33" s="261"/>
      <c r="I33" s="261"/>
      <c r="J33" s="261"/>
      <c r="K33" s="262"/>
    </row>
    <row r="34" spans="2:11">
      <c r="B34" s="260"/>
      <c r="C34" s="261"/>
      <c r="D34" s="261"/>
      <c r="E34" s="261"/>
      <c r="F34" s="261"/>
      <c r="G34" s="261"/>
      <c r="H34" s="261"/>
      <c r="I34" s="261"/>
      <c r="J34" s="261"/>
      <c r="K34" s="262"/>
    </row>
    <row r="35" spans="2:11">
      <c r="B35" s="260"/>
      <c r="C35" s="261"/>
      <c r="D35" s="261"/>
      <c r="E35" s="261"/>
      <c r="F35" s="261"/>
      <c r="G35" s="261"/>
      <c r="H35" s="261"/>
      <c r="I35" s="261"/>
      <c r="J35" s="261"/>
      <c r="K35" s="262"/>
    </row>
    <row r="36" spans="2:11">
      <c r="B36" s="260"/>
      <c r="C36" s="261"/>
      <c r="D36" s="261"/>
      <c r="E36" s="261"/>
      <c r="F36" s="261"/>
      <c r="G36" s="261"/>
      <c r="H36" s="261"/>
      <c r="I36" s="261"/>
      <c r="J36" s="261"/>
      <c r="K36" s="262"/>
    </row>
    <row r="37" spans="2:11">
      <c r="B37" s="260"/>
      <c r="C37" s="261"/>
      <c r="D37" s="261"/>
      <c r="E37" s="261"/>
      <c r="F37" s="261"/>
      <c r="G37" s="261"/>
      <c r="H37" s="261"/>
      <c r="I37" s="261"/>
      <c r="J37" s="261"/>
      <c r="K37" s="262"/>
    </row>
    <row r="38" spans="2:11">
      <c r="B38" s="260"/>
      <c r="C38" s="261"/>
      <c r="D38" s="261"/>
      <c r="E38" s="261"/>
      <c r="F38" s="261"/>
      <c r="G38" s="261"/>
      <c r="H38" s="261"/>
      <c r="I38" s="261"/>
      <c r="J38" s="261"/>
      <c r="K38" s="262"/>
    </row>
    <row r="39" spans="2:11">
      <c r="B39" s="260"/>
      <c r="C39" s="261"/>
      <c r="D39" s="261"/>
      <c r="E39" s="261"/>
      <c r="F39" s="261"/>
      <c r="G39" s="261"/>
      <c r="H39" s="261"/>
      <c r="I39" s="261"/>
      <c r="J39" s="261"/>
      <c r="K39" s="262"/>
    </row>
    <row r="40" spans="2:11">
      <c r="B40" s="260"/>
      <c r="C40" s="261"/>
      <c r="D40" s="261"/>
      <c r="E40" s="261"/>
      <c r="F40" s="261"/>
      <c r="G40" s="261"/>
      <c r="H40" s="261"/>
      <c r="I40" s="261"/>
      <c r="J40" s="261"/>
      <c r="K40" s="262"/>
    </row>
    <row r="41" spans="2:11">
      <c r="B41" s="260"/>
      <c r="C41" s="261"/>
      <c r="D41" s="261"/>
      <c r="E41" s="261"/>
      <c r="F41" s="261"/>
      <c r="G41" s="261"/>
      <c r="H41" s="261"/>
      <c r="I41" s="261"/>
      <c r="J41" s="261"/>
      <c r="K41" s="262"/>
    </row>
    <row r="42" spans="2:11">
      <c r="B42" s="260"/>
      <c r="C42" s="261"/>
      <c r="D42" s="261"/>
      <c r="E42" s="261"/>
      <c r="F42" s="261"/>
      <c r="G42" s="261"/>
      <c r="H42" s="261"/>
      <c r="I42" s="261"/>
      <c r="J42" s="261"/>
      <c r="K42" s="262"/>
    </row>
    <row r="43" spans="2:11" ht="24.95" customHeight="1">
      <c r="B43" s="260"/>
      <c r="C43" s="261"/>
      <c r="D43" s="261"/>
      <c r="E43" s="261"/>
      <c r="F43" s="261"/>
      <c r="G43" s="261"/>
      <c r="H43" s="261"/>
      <c r="I43" s="261"/>
      <c r="J43" s="261"/>
      <c r="K43" s="262"/>
    </row>
    <row r="44" spans="2:11">
      <c r="B44" s="260"/>
      <c r="C44" s="261"/>
      <c r="D44" s="261"/>
      <c r="E44" s="261"/>
      <c r="F44" s="261"/>
      <c r="G44" s="261"/>
      <c r="H44" s="261"/>
      <c r="I44" s="261"/>
      <c r="J44" s="261"/>
      <c r="K44" s="262"/>
    </row>
    <row r="45" spans="2:11" ht="6.95" customHeight="1" thickBot="1">
      <c r="B45" s="263"/>
      <c r="C45" s="264"/>
      <c r="D45" s="264"/>
      <c r="E45" s="264"/>
      <c r="F45" s="264"/>
      <c r="G45" s="264"/>
      <c r="H45" s="264"/>
      <c r="I45" s="264"/>
      <c r="J45" s="264"/>
      <c r="K45" s="265"/>
    </row>
    <row r="46" spans="2:11" ht="15.75" thickTop="1"/>
  </sheetData>
  <sheetProtection algorithmName="SHA-512" hashValue="HwuAurtMNO0q7Db1pJMMa07Mq9u9o+iEJOOQ9CNevlcnLQmIlkTQL+XPMPS1xeKbRHWZ0tLpSboGJRV2Pt7ZAg==" saltValue="j1YpzYI6HN/jGIiGzlsA4A==" spinCount="100000" sheet="1" objects="1" scenarios="1" selectLockedCells="1" selectUnlockedCells="1"/>
  <mergeCells count="1">
    <mergeCell ref="B2:K45"/>
  </mergeCells>
  <printOptions horizontalCentered="1" verticalCentered="1"/>
  <pageMargins left="0.19685039370078741" right="0.19685039370078741" top="0" bottom="0" header="0.31496062992125984" footer="0.31496062992125984"/>
  <pageSetup scale="88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5"/>
  <sheetViews>
    <sheetView showGridLines="0" showRowColHeaders="0" zoomScaleNormal="100" zoomScaleSheetLayoutView="100" workbookViewId="0">
      <pane xSplit="1" ySplit="11" topLeftCell="B12" activePane="bottomRight" state="frozen"/>
      <selection pane="topRight" activeCell="B1" sqref="B1"/>
      <selection pane="bottomLeft" activeCell="A12" sqref="A12"/>
      <selection pane="bottomRight" activeCell="J18" sqref="J18"/>
    </sheetView>
  </sheetViews>
  <sheetFormatPr baseColWidth="10" defaultRowHeight="15"/>
  <cols>
    <col min="1" max="1" width="7.5703125" style="2" customWidth="1"/>
    <col min="2" max="2" width="40.85546875" style="2" customWidth="1"/>
    <col min="3" max="3" width="11.42578125" style="2"/>
    <col min="4" max="4" width="13.28515625" style="2" customWidth="1"/>
    <col min="5" max="5" width="11.42578125" style="2"/>
    <col min="6" max="6" width="15.28515625" style="2" customWidth="1"/>
    <col min="7" max="9" width="14" style="2" customWidth="1"/>
    <col min="10" max="16384" width="11.42578125" style="2"/>
  </cols>
  <sheetData>
    <row r="1" spans="2:14" ht="9" customHeight="1" thickBot="1"/>
    <row r="2" spans="2:14" ht="15.75" thickTop="1">
      <c r="B2" s="271"/>
      <c r="C2" s="272"/>
      <c r="D2" s="272"/>
      <c r="E2" s="272"/>
      <c r="F2" s="272"/>
      <c r="G2" s="272"/>
      <c r="H2" s="272"/>
      <c r="I2" s="272"/>
      <c r="J2" s="272"/>
      <c r="K2" s="273"/>
    </row>
    <row r="3" spans="2:14">
      <c r="B3" s="274"/>
      <c r="C3" s="275"/>
      <c r="D3" s="275"/>
      <c r="E3" s="275"/>
      <c r="F3" s="275"/>
      <c r="G3" s="275"/>
      <c r="H3" s="275"/>
      <c r="I3" s="275"/>
      <c r="J3" s="275"/>
      <c r="K3" s="276"/>
    </row>
    <row r="4" spans="2:14">
      <c r="B4" s="274"/>
      <c r="C4" s="275"/>
      <c r="D4" s="275"/>
      <c r="E4" s="275"/>
      <c r="F4" s="275"/>
      <c r="G4" s="275"/>
      <c r="H4" s="275"/>
      <c r="I4" s="275"/>
      <c r="J4" s="275"/>
      <c r="K4" s="276"/>
    </row>
    <row r="5" spans="2:14">
      <c r="B5" s="274"/>
      <c r="C5" s="275"/>
      <c r="D5" s="275"/>
      <c r="E5" s="275"/>
      <c r="F5" s="275"/>
      <c r="G5" s="275"/>
      <c r="H5" s="275"/>
      <c r="I5" s="275"/>
      <c r="J5" s="275"/>
      <c r="K5" s="276"/>
    </row>
    <row r="6" spans="2:14">
      <c r="B6" s="274"/>
      <c r="C6" s="275"/>
      <c r="D6" s="275"/>
      <c r="E6" s="275"/>
      <c r="F6" s="275"/>
      <c r="G6" s="275"/>
      <c r="H6" s="275"/>
      <c r="I6" s="275"/>
      <c r="J6" s="275"/>
      <c r="K6" s="276"/>
    </row>
    <row r="7" spans="2:14" ht="33" customHeight="1">
      <c r="B7" s="20"/>
      <c r="C7" s="21"/>
      <c r="D7" s="21"/>
      <c r="E7" s="21"/>
      <c r="F7" s="21"/>
      <c r="G7" s="21"/>
      <c r="H7" s="21"/>
      <c r="I7" s="21"/>
      <c r="J7" s="21"/>
      <c r="K7" s="22"/>
    </row>
    <row r="8" spans="2:14" ht="18.95" customHeight="1">
      <c r="B8" s="174"/>
      <c r="C8" s="23"/>
      <c r="D8" s="23"/>
      <c r="E8" s="23"/>
      <c r="F8" s="23"/>
      <c r="G8" s="23"/>
      <c r="H8" s="23"/>
      <c r="I8" s="23"/>
      <c r="J8" s="23"/>
      <c r="K8" s="175"/>
    </row>
    <row r="9" spans="2:14" ht="30" customHeight="1" thickBot="1">
      <c r="B9" s="277" t="s">
        <v>180</v>
      </c>
      <c r="C9" s="206" t="s">
        <v>95</v>
      </c>
      <c r="D9" s="206" t="s">
        <v>96</v>
      </c>
      <c r="E9" s="206" t="s">
        <v>97</v>
      </c>
      <c r="F9" s="206" t="s">
        <v>98</v>
      </c>
      <c r="G9" s="206" t="s">
        <v>20</v>
      </c>
      <c r="H9" s="278" t="s">
        <v>82</v>
      </c>
      <c r="I9" s="278" t="s">
        <v>83</v>
      </c>
      <c r="J9" s="206" t="s">
        <v>21</v>
      </c>
      <c r="K9" s="207" t="s">
        <v>27</v>
      </c>
    </row>
    <row r="10" spans="2:14" ht="15.75" thickBot="1">
      <c r="B10" s="267"/>
      <c r="C10" s="222">
        <v>0</v>
      </c>
      <c r="D10" s="223">
        <v>0</v>
      </c>
      <c r="E10" s="223">
        <v>0</v>
      </c>
      <c r="F10" s="223">
        <v>0</v>
      </c>
      <c r="G10" s="224">
        <f>(1-(1-C10)*(1-F10)*(1-D10))</f>
        <v>0</v>
      </c>
      <c r="H10" s="269"/>
      <c r="I10" s="270"/>
      <c r="J10" s="225"/>
      <c r="K10" s="226">
        <v>0</v>
      </c>
      <c r="L10" s="57" t="str">
        <f>IF(J10&gt;0,"Descuento Equivalentes a",".")</f>
        <v>.</v>
      </c>
    </row>
    <row r="11" spans="2:14" ht="18.95" customHeight="1" thickBot="1">
      <c r="B11" s="48" t="s">
        <v>23</v>
      </c>
      <c r="C11" s="208" t="s">
        <v>22</v>
      </c>
      <c r="D11" s="208" t="s">
        <v>24</v>
      </c>
      <c r="E11" s="208" t="s">
        <v>0</v>
      </c>
      <c r="F11" s="208" t="s">
        <v>25</v>
      </c>
      <c r="G11" s="208" t="s">
        <v>26</v>
      </c>
      <c r="H11" s="49" t="s">
        <v>85</v>
      </c>
      <c r="I11" s="49" t="s">
        <v>84</v>
      </c>
      <c r="J11" s="208" t="s">
        <v>1</v>
      </c>
      <c r="K11" s="209" t="s">
        <v>2</v>
      </c>
      <c r="L11" s="58" t="str">
        <f>IF(J10&gt;0,"Precios Competencia",".")</f>
        <v>.</v>
      </c>
      <c r="N11" s="5"/>
    </row>
    <row r="12" spans="2:14" ht="17.100000000000001" customHeight="1" thickTop="1">
      <c r="B12" s="279" t="s">
        <v>110</v>
      </c>
      <c r="C12" s="280"/>
      <c r="D12" s="280"/>
      <c r="E12" s="280"/>
      <c r="F12" s="280"/>
      <c r="G12" s="280"/>
      <c r="H12" s="280"/>
      <c r="I12" s="280"/>
      <c r="J12" s="280"/>
      <c r="K12" s="281"/>
      <c r="N12" s="5"/>
    </row>
    <row r="13" spans="2:14" ht="17.100000000000001" customHeight="1">
      <c r="B13" s="63" t="s">
        <v>76</v>
      </c>
      <c r="C13" s="75">
        <v>726</v>
      </c>
      <c r="D13" s="76">
        <f>C13*(1-$C$10)*(1-$D$10)</f>
        <v>726</v>
      </c>
      <c r="E13" s="76">
        <f>D13*$E$10</f>
        <v>0</v>
      </c>
      <c r="F13" s="76">
        <f>D13*$F$10</f>
        <v>0</v>
      </c>
      <c r="G13" s="77">
        <f>(D13-F13)+E13</f>
        <v>726</v>
      </c>
      <c r="H13" s="78"/>
      <c r="I13" s="79">
        <f>IF(G13=0,0,1-H13/G13)</f>
        <v>1</v>
      </c>
      <c r="J13" s="80">
        <f>((IF($J$10=2,C37,IF($J$10=1,D37,IF($J$10=3,E37,IF($J$10=4,F37,0))))))*(1-$K$10)</f>
        <v>0</v>
      </c>
      <c r="K13" s="81">
        <f>IF(J13=0,0,1-J13/G13)</f>
        <v>0</v>
      </c>
      <c r="L13" s="56">
        <f>IF(J13=0,0,(1-H13/J13))</f>
        <v>0</v>
      </c>
      <c r="N13" s="5"/>
    </row>
    <row r="14" spans="2:14" ht="17.100000000000001" customHeight="1">
      <c r="B14" s="82" t="s">
        <v>77</v>
      </c>
      <c r="C14" s="83">
        <v>1047</v>
      </c>
      <c r="D14" s="84">
        <f t="shared" ref="D14:D16" si="0">C14*(1-$C$10)*(1-$D$10)</f>
        <v>1047</v>
      </c>
      <c r="E14" s="84">
        <f t="shared" ref="E14:E16" si="1">D14*$E$10</f>
        <v>0</v>
      </c>
      <c r="F14" s="84">
        <f t="shared" ref="F14:F16" si="2">D14*$F$10</f>
        <v>0</v>
      </c>
      <c r="G14" s="85">
        <f t="shared" ref="G14:G19" si="3">(D14-F14)+E14</f>
        <v>1047</v>
      </c>
      <c r="H14" s="86"/>
      <c r="I14" s="87">
        <f>IF(G14=0,0,1-H14/G14)</f>
        <v>1</v>
      </c>
      <c r="J14" s="88">
        <f>((IF($J$10=2,C38,IF($J$10=1,D38,IF($J$10=3,E38,IF($J$10=4,F38,0))))))*(1-$K$10)</f>
        <v>0</v>
      </c>
      <c r="K14" s="89">
        <f>IF(J14=0,0,1-J14/G14)</f>
        <v>0</v>
      </c>
      <c r="L14" s="56">
        <f>IF(J14=0,0,(1-H14/J14))</f>
        <v>0</v>
      </c>
      <c r="N14" s="5"/>
    </row>
    <row r="15" spans="2:14" ht="17.100000000000001" customHeight="1">
      <c r="B15" s="63" t="s">
        <v>75</v>
      </c>
      <c r="C15" s="75">
        <v>1683</v>
      </c>
      <c r="D15" s="76">
        <f t="shared" si="0"/>
        <v>1683</v>
      </c>
      <c r="E15" s="76">
        <f t="shared" si="1"/>
        <v>0</v>
      </c>
      <c r="F15" s="76">
        <f t="shared" si="2"/>
        <v>0</v>
      </c>
      <c r="G15" s="77">
        <f t="shared" si="3"/>
        <v>1683</v>
      </c>
      <c r="H15" s="78"/>
      <c r="I15" s="79">
        <f>IF(G15=0,0,1-H15/G15)</f>
        <v>1</v>
      </c>
      <c r="J15" s="80">
        <f>((IF($J$10=2,C39,IF($J$10=1,D39,IF($J$10=3,E39,IF($J$10=4,F39,0))))))*(1-$K$10)</f>
        <v>0</v>
      </c>
      <c r="K15" s="81">
        <f>IF(J15=0,0,1-J15/G15)</f>
        <v>0</v>
      </c>
      <c r="L15" s="56">
        <f>IF(J15=0,0,(1-H15/J15))</f>
        <v>0</v>
      </c>
    </row>
    <row r="16" spans="2:14" ht="17.100000000000001" customHeight="1" thickBot="1">
      <c r="B16" s="176" t="s">
        <v>99</v>
      </c>
      <c r="C16" s="177">
        <v>2679</v>
      </c>
      <c r="D16" s="178">
        <f t="shared" si="0"/>
        <v>2679</v>
      </c>
      <c r="E16" s="178">
        <f t="shared" si="1"/>
        <v>0</v>
      </c>
      <c r="F16" s="178">
        <f t="shared" si="2"/>
        <v>0</v>
      </c>
      <c r="G16" s="179">
        <f t="shared" si="3"/>
        <v>2679</v>
      </c>
      <c r="H16" s="180"/>
      <c r="I16" s="181">
        <f>IF(G16=0,0,1-H16/G16)</f>
        <v>1</v>
      </c>
      <c r="J16" s="182">
        <f>((IF($J$10=2,C40,IF($J$10=1,D40,IF($J$10=3,E40,IF($J$10=4,F40,0))))))*(1-$K$10)</f>
        <v>0</v>
      </c>
      <c r="K16" s="183">
        <f>IF(J16=0,0,1-J16/G16)</f>
        <v>0</v>
      </c>
      <c r="L16" s="56">
        <f>IF(J16=0,0,(1-H16/J16))</f>
        <v>0</v>
      </c>
    </row>
    <row r="17" spans="2:12" ht="20.100000000000001" customHeight="1" thickTop="1" thickBot="1">
      <c r="B17" s="266" t="s">
        <v>181</v>
      </c>
      <c r="C17" s="204" t="s">
        <v>95</v>
      </c>
      <c r="D17" s="204" t="s">
        <v>96</v>
      </c>
      <c r="E17" s="204" t="s">
        <v>97</v>
      </c>
      <c r="F17" s="204" t="s">
        <v>98</v>
      </c>
      <c r="G17" s="204" t="s">
        <v>20</v>
      </c>
      <c r="H17" s="268" t="s">
        <v>82</v>
      </c>
      <c r="I17" s="268" t="s">
        <v>83</v>
      </c>
      <c r="J17" s="204" t="s">
        <v>182</v>
      </c>
      <c r="K17" s="205" t="s">
        <v>27</v>
      </c>
      <c r="L17" s="33"/>
    </row>
    <row r="18" spans="2:12" ht="18" thickBot="1">
      <c r="B18" s="267"/>
      <c r="C18" s="222">
        <v>0</v>
      </c>
      <c r="D18" s="223">
        <v>0</v>
      </c>
      <c r="E18" s="223">
        <v>0</v>
      </c>
      <c r="F18" s="223">
        <v>0</v>
      </c>
      <c r="G18" s="224">
        <f>(1-(1-C18)*(1-F18)*(1-D18))</f>
        <v>0</v>
      </c>
      <c r="H18" s="269"/>
      <c r="I18" s="270"/>
      <c r="J18" s="225"/>
      <c r="K18" s="226">
        <v>0</v>
      </c>
      <c r="L18" s="33"/>
    </row>
    <row r="19" spans="2:12" ht="17.100000000000001" customHeight="1">
      <c r="B19" s="184" t="s">
        <v>6</v>
      </c>
      <c r="C19" s="119">
        <v>4298</v>
      </c>
      <c r="D19" s="120">
        <f t="shared" ref="D19:D35" si="4">C19*(1-$C$18)*(1-$D$18)</f>
        <v>4298</v>
      </c>
      <c r="E19" s="120">
        <f t="shared" ref="E19:E35" si="5">D19*$E$18</f>
        <v>0</v>
      </c>
      <c r="F19" s="120">
        <f t="shared" ref="F19:F35" si="6">D19*$F$18</f>
        <v>0</v>
      </c>
      <c r="G19" s="121">
        <f t="shared" si="3"/>
        <v>4298</v>
      </c>
      <c r="H19" s="122"/>
      <c r="I19" s="123">
        <f t="shared" ref="I19:I35" si="7">IF(G19=0,0,1-H19/G19)</f>
        <v>1</v>
      </c>
      <c r="J19" s="185">
        <f t="shared" ref="J19:J35" si="8">((IF($J$18=2,C41,IF($J$18=1,D41,IF($J$18=3,E41,IF($J$18=4,F41,0))))))*(1-$K$18)</f>
        <v>0</v>
      </c>
      <c r="K19" s="125">
        <f t="shared" ref="K19" si="9">IF(J19=0,0,1-J19/G19)</f>
        <v>0</v>
      </c>
      <c r="L19" s="56">
        <f t="shared" ref="L19:L35" si="10">IF(J19=0,0,(1-H19/J19))</f>
        <v>0</v>
      </c>
    </row>
    <row r="20" spans="2:12" ht="17.100000000000001" customHeight="1">
      <c r="B20" s="82" t="s">
        <v>3</v>
      </c>
      <c r="C20" s="83">
        <v>942</v>
      </c>
      <c r="D20" s="84">
        <f t="shared" si="4"/>
        <v>942</v>
      </c>
      <c r="E20" s="84">
        <f t="shared" si="5"/>
        <v>0</v>
      </c>
      <c r="F20" s="84">
        <f t="shared" si="6"/>
        <v>0</v>
      </c>
      <c r="G20" s="85">
        <f t="shared" ref="G20:G35" si="11">(D20-F20)+E20</f>
        <v>942</v>
      </c>
      <c r="H20" s="86"/>
      <c r="I20" s="87">
        <f t="shared" si="7"/>
        <v>1</v>
      </c>
      <c r="J20" s="88">
        <f t="shared" si="8"/>
        <v>0</v>
      </c>
      <c r="K20" s="89">
        <f t="shared" ref="K20:K35" si="12">IF(J20=0,0,1-J20/G20)</f>
        <v>0</v>
      </c>
      <c r="L20" s="56">
        <f t="shared" si="10"/>
        <v>0</v>
      </c>
    </row>
    <row r="21" spans="2:12" ht="17.100000000000001" customHeight="1">
      <c r="B21" s="63" t="s">
        <v>4</v>
      </c>
      <c r="C21" s="75">
        <v>1346</v>
      </c>
      <c r="D21" s="76">
        <f t="shared" si="4"/>
        <v>1346</v>
      </c>
      <c r="E21" s="76">
        <f t="shared" si="5"/>
        <v>0</v>
      </c>
      <c r="F21" s="76">
        <f t="shared" si="6"/>
        <v>0</v>
      </c>
      <c r="G21" s="77">
        <f t="shared" si="11"/>
        <v>1346</v>
      </c>
      <c r="H21" s="78"/>
      <c r="I21" s="90">
        <f t="shared" si="7"/>
        <v>1</v>
      </c>
      <c r="J21" s="91">
        <f t="shared" si="8"/>
        <v>0</v>
      </c>
      <c r="K21" s="81">
        <f t="shared" si="12"/>
        <v>0</v>
      </c>
      <c r="L21" s="56">
        <f t="shared" si="10"/>
        <v>0</v>
      </c>
    </row>
    <row r="22" spans="2:12" ht="17.100000000000001" customHeight="1">
      <c r="B22" s="82" t="s">
        <v>5</v>
      </c>
      <c r="C22" s="83">
        <v>1947</v>
      </c>
      <c r="D22" s="84">
        <f t="shared" si="4"/>
        <v>1947</v>
      </c>
      <c r="E22" s="84">
        <f t="shared" si="5"/>
        <v>0</v>
      </c>
      <c r="F22" s="84">
        <f t="shared" si="6"/>
        <v>0</v>
      </c>
      <c r="G22" s="85">
        <f t="shared" si="11"/>
        <v>1947</v>
      </c>
      <c r="H22" s="86"/>
      <c r="I22" s="87">
        <f t="shared" si="7"/>
        <v>1</v>
      </c>
      <c r="J22" s="88">
        <f t="shared" si="8"/>
        <v>0</v>
      </c>
      <c r="K22" s="89">
        <f t="shared" si="12"/>
        <v>0</v>
      </c>
      <c r="L22" s="56">
        <f t="shared" si="10"/>
        <v>0</v>
      </c>
    </row>
    <row r="23" spans="2:12" ht="17.100000000000001" customHeight="1">
      <c r="B23" s="63" t="s">
        <v>7</v>
      </c>
      <c r="C23" s="75">
        <v>2888</v>
      </c>
      <c r="D23" s="76">
        <f t="shared" si="4"/>
        <v>2888</v>
      </c>
      <c r="E23" s="76">
        <f t="shared" si="5"/>
        <v>0</v>
      </c>
      <c r="F23" s="76">
        <f t="shared" si="6"/>
        <v>0</v>
      </c>
      <c r="G23" s="77">
        <f t="shared" si="11"/>
        <v>2888</v>
      </c>
      <c r="H23" s="78"/>
      <c r="I23" s="79">
        <f t="shared" si="7"/>
        <v>1</v>
      </c>
      <c r="J23" s="80">
        <f t="shared" si="8"/>
        <v>0</v>
      </c>
      <c r="K23" s="81">
        <f t="shared" si="12"/>
        <v>0</v>
      </c>
      <c r="L23" s="56">
        <f t="shared" si="10"/>
        <v>0</v>
      </c>
    </row>
    <row r="24" spans="2:12" ht="17.100000000000001" customHeight="1">
      <c r="B24" s="82" t="s">
        <v>8</v>
      </c>
      <c r="C24" s="83">
        <v>4459</v>
      </c>
      <c r="D24" s="84">
        <f t="shared" si="4"/>
        <v>4459</v>
      </c>
      <c r="E24" s="84">
        <f t="shared" si="5"/>
        <v>0</v>
      </c>
      <c r="F24" s="84">
        <f t="shared" si="6"/>
        <v>0</v>
      </c>
      <c r="G24" s="85">
        <f t="shared" si="11"/>
        <v>4459</v>
      </c>
      <c r="H24" s="86"/>
      <c r="I24" s="87">
        <f t="shared" si="7"/>
        <v>1</v>
      </c>
      <c r="J24" s="88">
        <f t="shared" si="8"/>
        <v>0</v>
      </c>
      <c r="K24" s="89">
        <f t="shared" si="12"/>
        <v>0</v>
      </c>
      <c r="L24" s="56">
        <f t="shared" si="10"/>
        <v>0</v>
      </c>
    </row>
    <row r="25" spans="2:12" ht="17.100000000000001" customHeight="1">
      <c r="B25" s="63" t="s">
        <v>9</v>
      </c>
      <c r="C25" s="75">
        <v>6879</v>
      </c>
      <c r="D25" s="76">
        <f t="shared" si="4"/>
        <v>6879</v>
      </c>
      <c r="E25" s="76">
        <f t="shared" si="5"/>
        <v>0</v>
      </c>
      <c r="F25" s="76">
        <f t="shared" si="6"/>
        <v>0</v>
      </c>
      <c r="G25" s="77">
        <f t="shared" si="11"/>
        <v>6879</v>
      </c>
      <c r="H25" s="78"/>
      <c r="I25" s="79">
        <f t="shared" si="7"/>
        <v>1</v>
      </c>
      <c r="J25" s="80">
        <f t="shared" si="8"/>
        <v>0</v>
      </c>
      <c r="K25" s="81">
        <f t="shared" si="12"/>
        <v>0</v>
      </c>
      <c r="L25" s="56">
        <f t="shared" si="10"/>
        <v>0</v>
      </c>
    </row>
    <row r="26" spans="2:12" ht="17.100000000000001" customHeight="1">
      <c r="B26" s="82" t="s">
        <v>10</v>
      </c>
      <c r="C26" s="83">
        <v>10671</v>
      </c>
      <c r="D26" s="84">
        <f t="shared" si="4"/>
        <v>10671</v>
      </c>
      <c r="E26" s="84">
        <f t="shared" si="5"/>
        <v>0</v>
      </c>
      <c r="F26" s="84">
        <f t="shared" si="6"/>
        <v>0</v>
      </c>
      <c r="G26" s="85">
        <f t="shared" si="11"/>
        <v>10671</v>
      </c>
      <c r="H26" s="86"/>
      <c r="I26" s="87">
        <f t="shared" si="7"/>
        <v>1</v>
      </c>
      <c r="J26" s="88">
        <f t="shared" si="8"/>
        <v>0</v>
      </c>
      <c r="K26" s="89">
        <f t="shared" si="12"/>
        <v>0</v>
      </c>
      <c r="L26" s="56">
        <f t="shared" si="10"/>
        <v>0</v>
      </c>
    </row>
    <row r="27" spans="2:12" ht="17.100000000000001" customHeight="1">
      <c r="B27" s="63" t="s">
        <v>11</v>
      </c>
      <c r="C27" s="75">
        <v>17434</v>
      </c>
      <c r="D27" s="76">
        <f t="shared" si="4"/>
        <v>17434</v>
      </c>
      <c r="E27" s="76">
        <f t="shared" si="5"/>
        <v>0</v>
      </c>
      <c r="F27" s="76">
        <f t="shared" si="6"/>
        <v>0</v>
      </c>
      <c r="G27" s="77">
        <f t="shared" si="11"/>
        <v>17434</v>
      </c>
      <c r="H27" s="78"/>
      <c r="I27" s="79">
        <f t="shared" si="7"/>
        <v>1</v>
      </c>
      <c r="J27" s="80">
        <f t="shared" si="8"/>
        <v>0</v>
      </c>
      <c r="K27" s="81">
        <f t="shared" si="12"/>
        <v>0</v>
      </c>
      <c r="L27" s="56">
        <f t="shared" si="10"/>
        <v>0</v>
      </c>
    </row>
    <row r="28" spans="2:12" ht="17.100000000000001" customHeight="1">
      <c r="B28" s="82" t="s">
        <v>12</v>
      </c>
      <c r="C28" s="83">
        <v>21786</v>
      </c>
      <c r="D28" s="84">
        <f t="shared" si="4"/>
        <v>21786</v>
      </c>
      <c r="E28" s="84">
        <f t="shared" si="5"/>
        <v>0</v>
      </c>
      <c r="F28" s="84">
        <f t="shared" si="6"/>
        <v>0</v>
      </c>
      <c r="G28" s="85">
        <f t="shared" si="11"/>
        <v>21786</v>
      </c>
      <c r="H28" s="86"/>
      <c r="I28" s="87">
        <f t="shared" si="7"/>
        <v>1</v>
      </c>
      <c r="J28" s="88">
        <f t="shared" si="8"/>
        <v>0</v>
      </c>
      <c r="K28" s="89">
        <f t="shared" si="12"/>
        <v>0</v>
      </c>
      <c r="L28" s="56">
        <f t="shared" si="10"/>
        <v>0</v>
      </c>
    </row>
    <row r="29" spans="2:12" ht="17.100000000000001" customHeight="1">
      <c r="B29" s="63" t="s">
        <v>13</v>
      </c>
      <c r="C29" s="75">
        <v>28923</v>
      </c>
      <c r="D29" s="76">
        <f t="shared" si="4"/>
        <v>28923</v>
      </c>
      <c r="E29" s="76">
        <f t="shared" si="5"/>
        <v>0</v>
      </c>
      <c r="F29" s="76">
        <f t="shared" si="6"/>
        <v>0</v>
      </c>
      <c r="G29" s="77">
        <f t="shared" si="11"/>
        <v>28923</v>
      </c>
      <c r="H29" s="78"/>
      <c r="I29" s="79">
        <f t="shared" si="7"/>
        <v>1</v>
      </c>
      <c r="J29" s="80">
        <f t="shared" si="8"/>
        <v>0</v>
      </c>
      <c r="K29" s="81">
        <f t="shared" si="12"/>
        <v>0</v>
      </c>
      <c r="L29" s="56">
        <f t="shared" si="10"/>
        <v>0</v>
      </c>
    </row>
    <row r="30" spans="2:12" ht="17.100000000000001" customHeight="1">
      <c r="B30" s="82" t="s">
        <v>14</v>
      </c>
      <c r="C30" s="83">
        <v>34135</v>
      </c>
      <c r="D30" s="84">
        <f t="shared" si="4"/>
        <v>34135</v>
      </c>
      <c r="E30" s="84">
        <f t="shared" si="5"/>
        <v>0</v>
      </c>
      <c r="F30" s="84">
        <f t="shared" si="6"/>
        <v>0</v>
      </c>
      <c r="G30" s="85">
        <f t="shared" si="11"/>
        <v>34135</v>
      </c>
      <c r="H30" s="86"/>
      <c r="I30" s="87">
        <f t="shared" si="7"/>
        <v>1</v>
      </c>
      <c r="J30" s="88">
        <f t="shared" si="8"/>
        <v>0</v>
      </c>
      <c r="K30" s="89">
        <f t="shared" si="12"/>
        <v>0</v>
      </c>
      <c r="L30" s="56">
        <f t="shared" si="10"/>
        <v>0</v>
      </c>
    </row>
    <row r="31" spans="2:12" ht="17.100000000000001" customHeight="1">
      <c r="B31" s="63" t="s">
        <v>15</v>
      </c>
      <c r="C31" s="75">
        <v>41217</v>
      </c>
      <c r="D31" s="76">
        <f t="shared" si="4"/>
        <v>41217</v>
      </c>
      <c r="E31" s="76">
        <f t="shared" si="5"/>
        <v>0</v>
      </c>
      <c r="F31" s="76">
        <f t="shared" si="6"/>
        <v>0</v>
      </c>
      <c r="G31" s="77">
        <f t="shared" si="11"/>
        <v>41217</v>
      </c>
      <c r="H31" s="78"/>
      <c r="I31" s="79">
        <f t="shared" si="7"/>
        <v>1</v>
      </c>
      <c r="J31" s="80">
        <f t="shared" si="8"/>
        <v>0</v>
      </c>
      <c r="K31" s="81">
        <f t="shared" si="12"/>
        <v>0</v>
      </c>
      <c r="L31" s="56">
        <f t="shared" si="10"/>
        <v>0</v>
      </c>
    </row>
    <row r="32" spans="2:12" ht="17.100000000000001" customHeight="1">
      <c r="B32" s="82" t="s">
        <v>16</v>
      </c>
      <c r="C32" s="83">
        <v>49192</v>
      </c>
      <c r="D32" s="84">
        <f t="shared" si="4"/>
        <v>49192</v>
      </c>
      <c r="E32" s="84">
        <f t="shared" si="5"/>
        <v>0</v>
      </c>
      <c r="F32" s="84">
        <f t="shared" si="6"/>
        <v>0</v>
      </c>
      <c r="G32" s="85">
        <f t="shared" si="11"/>
        <v>49192</v>
      </c>
      <c r="H32" s="86"/>
      <c r="I32" s="87">
        <f t="shared" si="7"/>
        <v>1</v>
      </c>
      <c r="J32" s="88">
        <f t="shared" si="8"/>
        <v>0</v>
      </c>
      <c r="K32" s="89">
        <f t="shared" si="12"/>
        <v>0</v>
      </c>
      <c r="L32" s="56">
        <f t="shared" si="10"/>
        <v>0</v>
      </c>
    </row>
    <row r="33" spans="1:12" ht="17.100000000000001" customHeight="1">
      <c r="B33" s="63" t="s">
        <v>17</v>
      </c>
      <c r="C33" s="75">
        <v>57476</v>
      </c>
      <c r="D33" s="76">
        <f t="shared" si="4"/>
        <v>57476</v>
      </c>
      <c r="E33" s="76">
        <f t="shared" si="5"/>
        <v>0</v>
      </c>
      <c r="F33" s="76">
        <f t="shared" si="6"/>
        <v>0</v>
      </c>
      <c r="G33" s="77">
        <f t="shared" si="11"/>
        <v>57476</v>
      </c>
      <c r="H33" s="78"/>
      <c r="I33" s="79">
        <f t="shared" si="7"/>
        <v>1</v>
      </c>
      <c r="J33" s="80">
        <f t="shared" si="8"/>
        <v>0</v>
      </c>
      <c r="K33" s="81">
        <f t="shared" si="12"/>
        <v>0</v>
      </c>
      <c r="L33" s="56">
        <f t="shared" si="10"/>
        <v>0</v>
      </c>
    </row>
    <row r="34" spans="1:12" ht="17.100000000000001" customHeight="1">
      <c r="B34" s="82" t="s">
        <v>18</v>
      </c>
      <c r="C34" s="83">
        <v>66279</v>
      </c>
      <c r="D34" s="84">
        <f t="shared" si="4"/>
        <v>66279</v>
      </c>
      <c r="E34" s="84">
        <f t="shared" si="5"/>
        <v>0</v>
      </c>
      <c r="F34" s="84">
        <f t="shared" si="6"/>
        <v>0</v>
      </c>
      <c r="G34" s="85">
        <f t="shared" si="11"/>
        <v>66279</v>
      </c>
      <c r="H34" s="86"/>
      <c r="I34" s="87">
        <f t="shared" si="7"/>
        <v>1</v>
      </c>
      <c r="J34" s="88">
        <f t="shared" si="8"/>
        <v>0</v>
      </c>
      <c r="K34" s="89">
        <f t="shared" si="12"/>
        <v>0</v>
      </c>
      <c r="L34" s="56">
        <f t="shared" si="10"/>
        <v>0</v>
      </c>
    </row>
    <row r="35" spans="1:12" ht="17.100000000000001" customHeight="1" thickBot="1">
      <c r="B35" s="65" t="s">
        <v>19</v>
      </c>
      <c r="C35" s="92">
        <v>85438</v>
      </c>
      <c r="D35" s="93">
        <f t="shared" si="4"/>
        <v>85438</v>
      </c>
      <c r="E35" s="93">
        <f t="shared" si="5"/>
        <v>0</v>
      </c>
      <c r="F35" s="93">
        <f t="shared" si="6"/>
        <v>0</v>
      </c>
      <c r="G35" s="94">
        <f t="shared" si="11"/>
        <v>85438</v>
      </c>
      <c r="H35" s="95"/>
      <c r="I35" s="96">
        <f t="shared" si="7"/>
        <v>1</v>
      </c>
      <c r="J35" s="97">
        <f t="shared" si="8"/>
        <v>0</v>
      </c>
      <c r="K35" s="98">
        <f t="shared" si="12"/>
        <v>0</v>
      </c>
      <c r="L35" s="56">
        <f t="shared" si="10"/>
        <v>0</v>
      </c>
    </row>
    <row r="36" spans="1:12" ht="15.75" thickTop="1">
      <c r="B36" s="232"/>
      <c r="C36" s="232">
        <v>66</v>
      </c>
      <c r="D36" s="232">
        <v>306</v>
      </c>
      <c r="E36" s="232">
        <v>83</v>
      </c>
      <c r="F36" s="232">
        <v>11</v>
      </c>
      <c r="G36" s="40"/>
    </row>
    <row r="37" spans="1:12">
      <c r="A37" s="17"/>
      <c r="B37" s="233" t="s">
        <v>187</v>
      </c>
      <c r="C37" s="234">
        <v>740</v>
      </c>
      <c r="D37" s="234">
        <v>1309</v>
      </c>
      <c r="E37" s="234">
        <v>690</v>
      </c>
      <c r="F37" s="234">
        <v>668</v>
      </c>
      <c r="G37" s="44"/>
      <c r="H37" s="5"/>
      <c r="I37" s="5"/>
      <c r="J37" s="5"/>
      <c r="K37" s="5"/>
    </row>
    <row r="38" spans="1:12">
      <c r="A38" s="17"/>
      <c r="B38" s="233" t="s">
        <v>77</v>
      </c>
      <c r="C38" s="234">
        <v>1066</v>
      </c>
      <c r="D38" s="234">
        <v>1884</v>
      </c>
      <c r="E38" s="234">
        <v>997</v>
      </c>
      <c r="F38" s="234">
        <v>963</v>
      </c>
      <c r="G38" s="44"/>
      <c r="H38" s="5"/>
      <c r="I38" s="5"/>
      <c r="J38" s="5"/>
      <c r="K38" s="5"/>
    </row>
    <row r="39" spans="1:12">
      <c r="A39" s="17"/>
      <c r="B39" s="233" t="s">
        <v>75</v>
      </c>
      <c r="C39" s="234">
        <v>1714</v>
      </c>
      <c r="D39" s="234">
        <v>3034</v>
      </c>
      <c r="E39" s="234">
        <v>1600</v>
      </c>
      <c r="F39" s="234">
        <v>1548</v>
      </c>
      <c r="G39" s="44"/>
      <c r="H39" s="5"/>
      <c r="I39" s="5"/>
      <c r="J39" s="5"/>
      <c r="K39" s="5"/>
    </row>
    <row r="40" spans="1:12">
      <c r="A40" s="17"/>
      <c r="B40" s="233" t="s">
        <v>99</v>
      </c>
      <c r="C40" s="234">
        <v>2728</v>
      </c>
      <c r="D40" s="234">
        <v>4809</v>
      </c>
      <c r="E40" s="234">
        <v>2550</v>
      </c>
      <c r="F40" s="234">
        <v>2465</v>
      </c>
      <c r="G40" s="44"/>
      <c r="H40" s="5"/>
    </row>
    <row r="41" spans="1:12">
      <c r="A41" s="17"/>
      <c r="B41" s="233" t="s">
        <v>6</v>
      </c>
      <c r="C41" s="234">
        <v>4555</v>
      </c>
      <c r="D41" s="234">
        <v>7773</v>
      </c>
      <c r="E41" s="234">
        <v>4220</v>
      </c>
      <c r="F41" s="234">
        <v>3954</v>
      </c>
      <c r="G41" s="44"/>
      <c r="H41" s="5"/>
    </row>
    <row r="42" spans="1:12">
      <c r="A42" s="17"/>
      <c r="B42" s="233" t="s">
        <v>3</v>
      </c>
      <c r="C42" s="234">
        <v>999</v>
      </c>
      <c r="D42" s="234">
        <v>1704</v>
      </c>
      <c r="E42" s="234">
        <v>935</v>
      </c>
      <c r="F42" s="234">
        <v>867</v>
      </c>
      <c r="G42" s="44"/>
      <c r="H42" s="5"/>
    </row>
    <row r="43" spans="1:12">
      <c r="A43" s="17"/>
      <c r="B43" s="233" t="s">
        <v>4</v>
      </c>
      <c r="C43" s="234">
        <v>1427</v>
      </c>
      <c r="D43" s="234">
        <v>2434</v>
      </c>
      <c r="E43" s="234">
        <v>1335</v>
      </c>
      <c r="F43" s="234">
        <v>1238</v>
      </c>
      <c r="G43" s="44"/>
      <c r="H43" s="5"/>
    </row>
    <row r="44" spans="1:12">
      <c r="A44" s="17"/>
      <c r="B44" s="233" t="s">
        <v>5</v>
      </c>
      <c r="C44" s="234">
        <v>2064</v>
      </c>
      <c r="D44" s="234">
        <v>3522</v>
      </c>
      <c r="E44" s="234">
        <v>1920</v>
      </c>
      <c r="F44" s="234">
        <v>1791</v>
      </c>
      <c r="G44" s="44"/>
      <c r="H44" s="5"/>
    </row>
    <row r="45" spans="1:12">
      <c r="A45" s="17"/>
      <c r="B45" s="233" t="s">
        <v>7</v>
      </c>
      <c r="C45" s="234">
        <v>3062</v>
      </c>
      <c r="D45" s="234">
        <v>5223</v>
      </c>
      <c r="E45" s="234">
        <v>2825</v>
      </c>
      <c r="F45" s="234">
        <v>2657</v>
      </c>
      <c r="G45" s="44"/>
      <c r="H45" s="5"/>
    </row>
    <row r="46" spans="1:12">
      <c r="A46" s="17"/>
      <c r="B46" s="233" t="s">
        <v>8</v>
      </c>
      <c r="C46" s="234">
        <v>4727</v>
      </c>
      <c r="D46" s="234">
        <v>8074</v>
      </c>
      <c r="E46" s="234">
        <v>4420</v>
      </c>
      <c r="F46" s="234">
        <v>4102</v>
      </c>
      <c r="G46" s="44"/>
      <c r="H46" s="5"/>
    </row>
    <row r="47" spans="1:12">
      <c r="A47" s="17"/>
      <c r="B47" s="233" t="s">
        <v>9</v>
      </c>
      <c r="C47" s="234">
        <v>7293</v>
      </c>
      <c r="D47" s="234">
        <v>12458</v>
      </c>
      <c r="E47" s="234">
        <v>6820</v>
      </c>
      <c r="F47" s="234">
        <v>6329</v>
      </c>
      <c r="G47" s="44"/>
      <c r="H47" s="5"/>
    </row>
    <row r="48" spans="1:12">
      <c r="A48" s="17"/>
      <c r="B48" s="233" t="s">
        <v>10</v>
      </c>
      <c r="C48" s="234">
        <v>11312</v>
      </c>
      <c r="D48" s="234">
        <v>19320</v>
      </c>
      <c r="E48" s="234">
        <v>10730</v>
      </c>
      <c r="F48" s="234">
        <v>9817</v>
      </c>
      <c r="G48" s="44"/>
      <c r="H48" s="5"/>
    </row>
    <row r="49" spans="1:8">
      <c r="A49" s="17"/>
      <c r="B49" s="233" t="s">
        <v>11</v>
      </c>
      <c r="C49" s="234">
        <v>18482</v>
      </c>
      <c r="D49" s="234">
        <v>31569</v>
      </c>
      <c r="E49" s="234">
        <v>17275</v>
      </c>
      <c r="F49" s="234">
        <v>16039</v>
      </c>
      <c r="G49" s="44"/>
      <c r="H49" s="5"/>
    </row>
    <row r="50" spans="1:8">
      <c r="A50" s="17"/>
      <c r="B50" s="233" t="s">
        <v>12</v>
      </c>
      <c r="C50" s="234">
        <v>23096</v>
      </c>
      <c r="D50" s="234">
        <v>39452</v>
      </c>
      <c r="E50" s="234">
        <v>21590</v>
      </c>
      <c r="F50" s="234">
        <v>20043</v>
      </c>
      <c r="G50" s="44"/>
      <c r="H50" s="5"/>
    </row>
    <row r="51" spans="1:8">
      <c r="A51" s="17"/>
      <c r="B51" s="233" t="s">
        <v>13</v>
      </c>
      <c r="C51" s="234">
        <v>30662</v>
      </c>
      <c r="D51" s="234">
        <v>52317</v>
      </c>
      <c r="E51" s="234">
        <v>28660</v>
      </c>
      <c r="F51" s="234">
        <v>26609</v>
      </c>
      <c r="G51" s="44"/>
      <c r="H51" s="5"/>
    </row>
    <row r="52" spans="1:8">
      <c r="A52" s="17"/>
      <c r="B52" s="233" t="s">
        <v>14</v>
      </c>
      <c r="C52" s="234">
        <v>36187</v>
      </c>
      <c r="D52" s="234">
        <v>61801</v>
      </c>
      <c r="E52" s="234">
        <v>33825</v>
      </c>
      <c r="F52" s="234">
        <v>31404</v>
      </c>
      <c r="G52" s="44"/>
      <c r="H52" s="5"/>
    </row>
    <row r="53" spans="1:8">
      <c r="A53" s="17"/>
      <c r="B53" s="233" t="s">
        <v>15</v>
      </c>
      <c r="C53" s="234">
        <v>43695</v>
      </c>
      <c r="D53" s="234">
        <v>74639</v>
      </c>
      <c r="E53" s="234">
        <v>40845</v>
      </c>
      <c r="F53" s="234">
        <v>37920</v>
      </c>
      <c r="G53" s="44"/>
      <c r="H53" s="5"/>
    </row>
    <row r="54" spans="1:8">
      <c r="A54" s="17"/>
      <c r="B54" s="233" t="s">
        <v>16</v>
      </c>
      <c r="C54" s="234">
        <v>52149</v>
      </c>
      <c r="D54" s="234">
        <v>88649</v>
      </c>
      <c r="E54" s="234">
        <v>48750</v>
      </c>
      <c r="F54" s="234">
        <v>45257</v>
      </c>
      <c r="G54" s="44"/>
      <c r="H54" s="5"/>
    </row>
    <row r="55" spans="1:8">
      <c r="A55" s="17"/>
      <c r="B55" s="233" t="s">
        <v>17</v>
      </c>
      <c r="C55" s="234">
        <v>60931</v>
      </c>
      <c r="D55" s="234">
        <v>104077</v>
      </c>
      <c r="E55" s="234">
        <v>56600</v>
      </c>
      <c r="F55" s="234">
        <v>52878</v>
      </c>
      <c r="G55" s="44"/>
      <c r="H55" s="5"/>
    </row>
    <row r="56" spans="1:8">
      <c r="A56" s="17"/>
      <c r="B56" s="233" t="s">
        <v>18</v>
      </c>
      <c r="C56" s="234">
        <v>70263</v>
      </c>
      <c r="D56" s="234">
        <v>120021</v>
      </c>
      <c r="E56" s="234">
        <v>0</v>
      </c>
      <c r="F56" s="234">
        <v>60977</v>
      </c>
      <c r="G56" s="44"/>
      <c r="H56" s="5"/>
    </row>
    <row r="57" spans="1:8">
      <c r="A57" s="17"/>
      <c r="B57" s="233" t="s">
        <v>19</v>
      </c>
      <c r="C57" s="234">
        <v>90574</v>
      </c>
      <c r="D57" s="234">
        <v>154538</v>
      </c>
      <c r="E57" s="234">
        <v>84000</v>
      </c>
      <c r="F57" s="234">
        <v>78603</v>
      </c>
      <c r="G57" s="44"/>
      <c r="H57" s="5"/>
    </row>
    <row r="58" spans="1:8" ht="18">
      <c r="A58" s="17"/>
      <c r="B58" s="45"/>
      <c r="C58" s="45"/>
      <c r="D58" s="46"/>
      <c r="E58" s="46"/>
      <c r="F58" s="40"/>
      <c r="G58" s="44"/>
      <c r="H58" s="5"/>
    </row>
    <row r="59" spans="1:8" ht="18">
      <c r="A59" s="17"/>
      <c r="B59" s="40"/>
      <c r="C59" s="46"/>
      <c r="D59" s="46"/>
      <c r="E59" s="46"/>
      <c r="F59" s="40"/>
      <c r="G59" s="44"/>
      <c r="H59" s="5"/>
    </row>
    <row r="60" spans="1:8" ht="18">
      <c r="B60" s="40"/>
      <c r="C60" s="46"/>
      <c r="D60" s="46"/>
      <c r="E60" s="46"/>
      <c r="F60" s="40"/>
      <c r="G60" s="44"/>
      <c r="H60" s="5"/>
    </row>
    <row r="61" spans="1:8" ht="18">
      <c r="B61" s="40"/>
      <c r="C61" s="46"/>
      <c r="D61" s="46"/>
      <c r="E61" s="46"/>
      <c r="F61" s="40"/>
      <c r="G61" s="173"/>
    </row>
    <row r="62" spans="1:8" ht="18">
      <c r="B62" s="41"/>
      <c r="C62" s="42"/>
      <c r="D62" s="42"/>
      <c r="E62" s="42"/>
      <c r="F62" s="41"/>
      <c r="G62" s="43"/>
    </row>
    <row r="63" spans="1:8" ht="18">
      <c r="C63" s="7"/>
      <c r="D63" s="7"/>
      <c r="E63" s="7"/>
      <c r="G63" s="1"/>
    </row>
    <row r="64" spans="1:8" ht="18">
      <c r="C64" s="7"/>
      <c r="D64" s="7"/>
      <c r="E64" s="7"/>
      <c r="G64" s="1"/>
    </row>
    <row r="65" spans="3:5" ht="18">
      <c r="C65" s="7"/>
      <c r="D65" s="7"/>
      <c r="E65" s="7"/>
    </row>
  </sheetData>
  <sheetProtection algorithmName="SHA-512" hashValue="21b/NulcbHdxq0UgEg4wyBb6rxQfEuyiN6C6qs+J1yHxAlJFfvTJoX2r9gVVhsdKP3d16jFmVE28KwTuNFZXjQ==" saltValue="kE1KJGcO1Nl4fxzoYaWBYg==" spinCount="100000" sheet="1" objects="1" scenarios="1" selectLockedCells="1"/>
  <mergeCells count="8">
    <mergeCell ref="B17:B18"/>
    <mergeCell ref="H17:H18"/>
    <mergeCell ref="I17:I18"/>
    <mergeCell ref="B2:K6"/>
    <mergeCell ref="B9:B10"/>
    <mergeCell ref="H9:H10"/>
    <mergeCell ref="I9:I10"/>
    <mergeCell ref="B12:K12"/>
  </mergeCells>
  <conditionalFormatting sqref="L13:L16">
    <cfRule type="cellIs" dxfId="49" priority="3" operator="lessThan">
      <formula>0</formula>
    </cfRule>
    <cfRule type="cellIs" dxfId="48" priority="4" operator="greaterThan">
      <formula>0</formula>
    </cfRule>
  </conditionalFormatting>
  <conditionalFormatting sqref="L19:L35">
    <cfRule type="cellIs" dxfId="47" priority="1" operator="lessThan">
      <formula>0</formula>
    </cfRule>
    <cfRule type="cellIs" dxfId="46" priority="2" operator="greaterThan">
      <formula>0</formula>
    </cfRule>
  </conditionalFormatting>
  <printOptions horizontalCentered="1"/>
  <pageMargins left="0.31496062992125984" right="0.31496062992125984" top="1.1417322834645669" bottom="0.74803149606299213" header="0.31496062992125984" footer="0.31496062992125984"/>
  <pageSetup paperSize="9" scale="62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36"/>
  <sheetViews>
    <sheetView showGridLines="0" showRowColHeaders="0" zoomScaleNormal="100" zoomScaleSheetLayoutView="100" workbookViewId="0">
      <pane xSplit="1" ySplit="11" topLeftCell="B12" activePane="bottomRight" state="frozen"/>
      <selection pane="topRight" activeCell="B1" sqref="B1"/>
      <selection pane="bottomLeft" activeCell="A12" sqref="A12"/>
      <selection pane="bottomRight" activeCell="C17" sqref="C17"/>
    </sheetView>
  </sheetViews>
  <sheetFormatPr baseColWidth="10" defaultRowHeight="15"/>
  <cols>
    <col min="1" max="1" width="7.5703125" style="2" customWidth="1"/>
    <col min="2" max="2" width="40.85546875" style="2" customWidth="1"/>
    <col min="3" max="3" width="11.42578125" style="2"/>
    <col min="4" max="4" width="13.28515625" style="2" customWidth="1"/>
    <col min="5" max="5" width="11.42578125" style="2"/>
    <col min="6" max="6" width="15.28515625" style="2" customWidth="1"/>
    <col min="7" max="9" width="14" style="2" customWidth="1"/>
    <col min="10" max="10" width="11.42578125" style="2"/>
    <col min="11" max="11" width="12.7109375" style="2" customWidth="1"/>
    <col min="12" max="16384" width="11.42578125" style="2"/>
  </cols>
  <sheetData>
    <row r="1" spans="2:14" ht="9" customHeight="1" thickBot="1"/>
    <row r="2" spans="2:14" ht="15.75" thickTop="1">
      <c r="B2" s="271"/>
      <c r="C2" s="272"/>
      <c r="D2" s="272"/>
      <c r="E2" s="272"/>
      <c r="F2" s="272"/>
      <c r="G2" s="272"/>
      <c r="H2" s="272"/>
      <c r="I2" s="272"/>
      <c r="J2" s="272"/>
      <c r="K2" s="273"/>
    </row>
    <row r="3" spans="2:14">
      <c r="B3" s="274"/>
      <c r="C3" s="275"/>
      <c r="D3" s="275"/>
      <c r="E3" s="275"/>
      <c r="F3" s="275"/>
      <c r="G3" s="275"/>
      <c r="H3" s="275"/>
      <c r="I3" s="275"/>
      <c r="J3" s="275"/>
      <c r="K3" s="276"/>
    </row>
    <row r="4" spans="2:14">
      <c r="B4" s="274"/>
      <c r="C4" s="275"/>
      <c r="D4" s="275"/>
      <c r="E4" s="275"/>
      <c r="F4" s="275"/>
      <c r="G4" s="275"/>
      <c r="H4" s="275"/>
      <c r="I4" s="275"/>
      <c r="J4" s="275"/>
      <c r="K4" s="276"/>
    </row>
    <row r="5" spans="2:14">
      <c r="B5" s="274"/>
      <c r="C5" s="275"/>
      <c r="D5" s="275"/>
      <c r="E5" s="275"/>
      <c r="F5" s="275"/>
      <c r="G5" s="275"/>
      <c r="H5" s="275"/>
      <c r="I5" s="275"/>
      <c r="J5" s="275"/>
      <c r="K5" s="276"/>
    </row>
    <row r="6" spans="2:14" ht="15.75" thickBot="1">
      <c r="B6" s="274"/>
      <c r="C6" s="275"/>
      <c r="D6" s="275"/>
      <c r="E6" s="275"/>
      <c r="F6" s="275"/>
      <c r="G6" s="275"/>
      <c r="H6" s="275"/>
      <c r="I6" s="275"/>
      <c r="J6" s="275"/>
      <c r="K6" s="276"/>
    </row>
    <row r="7" spans="2:14" ht="33" customHeight="1">
      <c r="B7" s="24"/>
      <c r="C7" s="18"/>
      <c r="D7" s="18"/>
      <c r="E7" s="18"/>
      <c r="F7" s="18"/>
      <c r="G7" s="18"/>
      <c r="H7" s="18"/>
      <c r="I7" s="18"/>
      <c r="J7" s="18"/>
      <c r="K7" s="18"/>
    </row>
    <row r="8" spans="2:14" ht="18.95" customHeight="1">
      <c r="B8" s="25"/>
      <c r="C8" s="19"/>
      <c r="D8" s="19"/>
      <c r="E8" s="19"/>
      <c r="F8" s="19"/>
      <c r="G8" s="19"/>
      <c r="H8" s="19"/>
      <c r="I8" s="19"/>
      <c r="J8" s="19"/>
      <c r="K8" s="19"/>
    </row>
    <row r="9" spans="2:14" ht="30" customHeight="1" thickBot="1">
      <c r="B9" s="277" t="s">
        <v>184</v>
      </c>
      <c r="C9" s="203" t="s">
        <v>95</v>
      </c>
      <c r="D9" s="203" t="s">
        <v>96</v>
      </c>
      <c r="E9" s="203" t="s">
        <v>97</v>
      </c>
      <c r="F9" s="203" t="s">
        <v>98</v>
      </c>
      <c r="G9" s="203" t="s">
        <v>20</v>
      </c>
      <c r="H9" s="282" t="s">
        <v>82</v>
      </c>
      <c r="I9" s="282" t="s">
        <v>83</v>
      </c>
      <c r="J9" s="203" t="s">
        <v>21</v>
      </c>
      <c r="K9" s="211" t="s">
        <v>27</v>
      </c>
    </row>
    <row r="10" spans="2:14" ht="19.5" customHeight="1" thickBot="1">
      <c r="B10" s="267"/>
      <c r="C10" s="222">
        <v>0</v>
      </c>
      <c r="D10" s="223">
        <v>0</v>
      </c>
      <c r="E10" s="223">
        <v>0</v>
      </c>
      <c r="F10" s="223">
        <v>0</v>
      </c>
      <c r="G10" s="224">
        <f>(1-(1-C10)*(1-F10)*(1-D10))</f>
        <v>0</v>
      </c>
      <c r="H10" s="283"/>
      <c r="I10" s="284"/>
      <c r="J10" s="225"/>
      <c r="K10" s="226">
        <v>0</v>
      </c>
      <c r="L10" s="57" t="str">
        <f>IF(J10&gt;0,"Descuento Equivalentes a",".")</f>
        <v>.</v>
      </c>
    </row>
    <row r="11" spans="2:14" ht="18.95" customHeight="1" thickBot="1">
      <c r="B11" s="50" t="s">
        <v>23</v>
      </c>
      <c r="C11" s="210" t="s">
        <v>22</v>
      </c>
      <c r="D11" s="210" t="s">
        <v>24</v>
      </c>
      <c r="E11" s="210" t="s">
        <v>0</v>
      </c>
      <c r="F11" s="210" t="s">
        <v>25</v>
      </c>
      <c r="G11" s="210" t="s">
        <v>26</v>
      </c>
      <c r="H11" s="51" t="s">
        <v>85</v>
      </c>
      <c r="I11" s="51" t="s">
        <v>84</v>
      </c>
      <c r="J11" s="210" t="s">
        <v>1</v>
      </c>
      <c r="K11" s="212" t="s">
        <v>2</v>
      </c>
      <c r="L11" s="58" t="str">
        <f>IF(J10&gt;0,"Precios Competencia",".")</f>
        <v>.</v>
      </c>
      <c r="N11" s="5"/>
    </row>
    <row r="12" spans="2:14" ht="17.100000000000001" customHeight="1" thickTop="1">
      <c r="B12" s="285" t="s">
        <v>109</v>
      </c>
      <c r="C12" s="286"/>
      <c r="D12" s="286"/>
      <c r="E12" s="286"/>
      <c r="F12" s="286"/>
      <c r="G12" s="286"/>
      <c r="H12" s="286"/>
      <c r="I12" s="286"/>
      <c r="J12" s="286"/>
      <c r="K12" s="287"/>
      <c r="L12" s="4"/>
      <c r="N12" s="5"/>
    </row>
    <row r="13" spans="2:14" ht="17.100000000000001" customHeight="1">
      <c r="B13" s="63" t="s">
        <v>59</v>
      </c>
      <c r="C13" s="75">
        <v>704</v>
      </c>
      <c r="D13" s="76">
        <f>C13*(1-$C$10)*(1-$D$10)</f>
        <v>704</v>
      </c>
      <c r="E13" s="76">
        <f>D13*$E$10</f>
        <v>0</v>
      </c>
      <c r="F13" s="76">
        <f>D13*$F$10</f>
        <v>0</v>
      </c>
      <c r="G13" s="77">
        <f>(D13-F13)+E13</f>
        <v>704</v>
      </c>
      <c r="H13" s="78"/>
      <c r="I13" s="79">
        <f t="shared" ref="I13:I18" si="0">IF(G13=0,0,1-H13/G13)</f>
        <v>1</v>
      </c>
      <c r="J13" s="80">
        <f>((IF($J$10=2,C26,IF($J$10=1,D26,IF($J$10=3,E26,IF($J$10=4,F26,0))))))*(1-$K$10)</f>
        <v>0</v>
      </c>
      <c r="K13" s="81">
        <f>IF(J13=0,0,1-J13/G13)</f>
        <v>0</v>
      </c>
      <c r="L13" s="56">
        <f>IF(J13=0,0,(1-H13/J13))</f>
        <v>0</v>
      </c>
    </row>
    <row r="14" spans="2:14" ht="17.100000000000001" customHeight="1">
      <c r="B14" s="82" t="s">
        <v>60</v>
      </c>
      <c r="C14" s="83">
        <v>1004</v>
      </c>
      <c r="D14" s="84">
        <f t="shared" ref="D14:D15" si="1">C14*(1-$C$10)*(1-$D$10)</f>
        <v>1004</v>
      </c>
      <c r="E14" s="84">
        <f t="shared" ref="E14:E15" si="2">D14*$E$10</f>
        <v>0</v>
      </c>
      <c r="F14" s="84">
        <f t="shared" ref="F14:F15" si="3">D14*$F$10</f>
        <v>0</v>
      </c>
      <c r="G14" s="85">
        <f t="shared" ref="G14:G15" si="4">(D14-F14)+E14</f>
        <v>1004</v>
      </c>
      <c r="H14" s="86"/>
      <c r="I14" s="87">
        <f t="shared" si="0"/>
        <v>1</v>
      </c>
      <c r="J14" s="88">
        <f>((IF($J$10=2,C27,IF($J$10=1,D27,IF($J$10=3,E27,IF($J$10=4,F27,0))))))*(1-$K$10)</f>
        <v>0</v>
      </c>
      <c r="K14" s="89">
        <f>IF(J14=0,0,1-J14/G14)</f>
        <v>0</v>
      </c>
      <c r="L14" s="56">
        <f>IF(J14=0,0,(1-H14/J14))</f>
        <v>0</v>
      </c>
    </row>
    <row r="15" spans="2:14" ht="17.100000000000001" customHeight="1" thickBot="1">
      <c r="B15" s="186" t="s">
        <v>61</v>
      </c>
      <c r="C15" s="187">
        <v>1628</v>
      </c>
      <c r="D15" s="188">
        <f t="shared" si="1"/>
        <v>1628</v>
      </c>
      <c r="E15" s="188">
        <f t="shared" si="2"/>
        <v>0</v>
      </c>
      <c r="F15" s="188">
        <f t="shared" si="3"/>
        <v>0</v>
      </c>
      <c r="G15" s="189">
        <f t="shared" si="4"/>
        <v>1628</v>
      </c>
      <c r="H15" s="190"/>
      <c r="I15" s="191">
        <f t="shared" si="0"/>
        <v>1</v>
      </c>
      <c r="J15" s="192">
        <f>((IF($J$10=2,C28,IF($J$10=1,D28,IF($J$10=3,E28,IF($J$10=4,F28,0))))))*(1-$K$10)</f>
        <v>0</v>
      </c>
      <c r="K15" s="193">
        <f>IF(J15=0,0,1-J15/G15)</f>
        <v>0</v>
      </c>
      <c r="L15" s="56">
        <f>IF(J15=0,0,(1-H15/J15))</f>
        <v>0</v>
      </c>
    </row>
    <row r="16" spans="2:14" ht="17.100000000000001" customHeight="1" thickTop="1" thickBot="1">
      <c r="B16" s="266" t="s">
        <v>183</v>
      </c>
      <c r="C16" s="204" t="s">
        <v>95</v>
      </c>
      <c r="D16" s="204" t="s">
        <v>96</v>
      </c>
      <c r="E16" s="204" t="s">
        <v>97</v>
      </c>
      <c r="F16" s="204" t="s">
        <v>98</v>
      </c>
      <c r="G16" s="204" t="s">
        <v>20</v>
      </c>
      <c r="H16" s="268" t="s">
        <v>82</v>
      </c>
      <c r="I16" s="268" t="s">
        <v>83</v>
      </c>
      <c r="J16" s="204" t="s">
        <v>182</v>
      </c>
      <c r="K16" s="205" t="s">
        <v>27</v>
      </c>
    </row>
    <row r="17" spans="2:12" ht="17.100000000000001" customHeight="1" thickBot="1">
      <c r="B17" s="267"/>
      <c r="C17" s="222">
        <v>0</v>
      </c>
      <c r="D17" s="223">
        <v>0</v>
      </c>
      <c r="E17" s="223">
        <v>0</v>
      </c>
      <c r="F17" s="223">
        <v>0</v>
      </c>
      <c r="G17" s="224">
        <f>(1-(1-C17)*(1-F17)*(1-D17))</f>
        <v>0</v>
      </c>
      <c r="H17" s="269"/>
      <c r="I17" s="270"/>
      <c r="J17" s="225"/>
      <c r="K17" s="226">
        <v>0</v>
      </c>
    </row>
    <row r="18" spans="2:12" ht="17.100000000000001" customHeight="1">
      <c r="B18" s="194" t="s">
        <v>52</v>
      </c>
      <c r="C18" s="195">
        <v>2727</v>
      </c>
      <c r="D18" s="196">
        <f t="shared" ref="D18:D24" si="5">C18*(1-$C$17)*(1-$D$17)</f>
        <v>2727</v>
      </c>
      <c r="E18" s="196">
        <f t="shared" ref="E18:E24" si="6">D18*$E$17</f>
        <v>0</v>
      </c>
      <c r="F18" s="196">
        <f t="shared" ref="F18:F24" si="7">D18*$F$17</f>
        <v>0</v>
      </c>
      <c r="G18" s="197">
        <f t="shared" ref="G18:G24" si="8">(D18-F18)+E18</f>
        <v>2727</v>
      </c>
      <c r="H18" s="198"/>
      <c r="I18" s="199">
        <f t="shared" si="0"/>
        <v>1</v>
      </c>
      <c r="J18" s="200">
        <f t="shared" ref="J18:J24" si="9">((IF($J$17=2,C29,IF($J$17=1,D29,IF($J$17=3,E29,IF($J$17=4,F29,0))))))*(1-$K$17)</f>
        <v>0</v>
      </c>
      <c r="K18" s="201">
        <f t="shared" ref="K18" si="10">IF(J18=0,0,1-J18/G18)</f>
        <v>0</v>
      </c>
      <c r="L18" s="56">
        <f t="shared" ref="L18:L24" si="11">IF(J18=0,0,(1-H18/J18))</f>
        <v>0</v>
      </c>
    </row>
    <row r="19" spans="2:12" ht="17.100000000000001" customHeight="1">
      <c r="B19" s="63" t="s">
        <v>53</v>
      </c>
      <c r="C19" s="75">
        <v>4407</v>
      </c>
      <c r="D19" s="76">
        <f t="shared" si="5"/>
        <v>4407</v>
      </c>
      <c r="E19" s="76">
        <f t="shared" si="6"/>
        <v>0</v>
      </c>
      <c r="F19" s="76">
        <f t="shared" si="7"/>
        <v>0</v>
      </c>
      <c r="G19" s="77">
        <f t="shared" si="8"/>
        <v>4407</v>
      </c>
      <c r="H19" s="78"/>
      <c r="I19" s="79">
        <f t="shared" ref="I19:I24" si="12">IF(G19=0,0,1-H19/G19)</f>
        <v>1</v>
      </c>
      <c r="J19" s="91">
        <f t="shared" si="9"/>
        <v>0</v>
      </c>
      <c r="K19" s="81">
        <f t="shared" ref="K19:K24" si="13">IF(J19=0,0,1-J19/G19)</f>
        <v>0</v>
      </c>
      <c r="L19" s="56">
        <f t="shared" si="11"/>
        <v>0</v>
      </c>
    </row>
    <row r="20" spans="2:12" ht="17.100000000000001" customHeight="1">
      <c r="B20" s="82" t="s">
        <v>54</v>
      </c>
      <c r="C20" s="83">
        <v>6785</v>
      </c>
      <c r="D20" s="84">
        <f t="shared" si="5"/>
        <v>6785</v>
      </c>
      <c r="E20" s="84">
        <f t="shared" si="6"/>
        <v>0</v>
      </c>
      <c r="F20" s="84">
        <f t="shared" si="7"/>
        <v>0</v>
      </c>
      <c r="G20" s="85">
        <f t="shared" si="8"/>
        <v>6785</v>
      </c>
      <c r="H20" s="86"/>
      <c r="I20" s="87">
        <f t="shared" si="12"/>
        <v>1</v>
      </c>
      <c r="J20" s="88">
        <f t="shared" si="9"/>
        <v>0</v>
      </c>
      <c r="K20" s="89">
        <f t="shared" si="13"/>
        <v>0</v>
      </c>
      <c r="L20" s="56">
        <f t="shared" si="11"/>
        <v>0</v>
      </c>
    </row>
    <row r="21" spans="2:12" ht="17.100000000000001" customHeight="1">
      <c r="B21" s="63" t="s">
        <v>55</v>
      </c>
      <c r="C21" s="75">
        <v>10620</v>
      </c>
      <c r="D21" s="76">
        <f t="shared" si="5"/>
        <v>10620</v>
      </c>
      <c r="E21" s="76">
        <f t="shared" si="6"/>
        <v>0</v>
      </c>
      <c r="F21" s="76">
        <f t="shared" si="7"/>
        <v>0</v>
      </c>
      <c r="G21" s="77">
        <f t="shared" si="8"/>
        <v>10620</v>
      </c>
      <c r="H21" s="78"/>
      <c r="I21" s="79">
        <f t="shared" si="12"/>
        <v>1</v>
      </c>
      <c r="J21" s="91">
        <f t="shared" si="9"/>
        <v>0</v>
      </c>
      <c r="K21" s="81">
        <f t="shared" si="13"/>
        <v>0</v>
      </c>
      <c r="L21" s="56">
        <f t="shared" si="11"/>
        <v>0</v>
      </c>
    </row>
    <row r="22" spans="2:12" ht="17.100000000000001" customHeight="1">
      <c r="B22" s="82" t="s">
        <v>56</v>
      </c>
      <c r="C22" s="83">
        <v>17076</v>
      </c>
      <c r="D22" s="84">
        <f t="shared" si="5"/>
        <v>17076</v>
      </c>
      <c r="E22" s="84">
        <f t="shared" si="6"/>
        <v>0</v>
      </c>
      <c r="F22" s="84">
        <f t="shared" si="7"/>
        <v>0</v>
      </c>
      <c r="G22" s="85">
        <f t="shared" si="8"/>
        <v>17076</v>
      </c>
      <c r="H22" s="86"/>
      <c r="I22" s="87">
        <f t="shared" si="12"/>
        <v>1</v>
      </c>
      <c r="J22" s="88">
        <f t="shared" si="9"/>
        <v>0</v>
      </c>
      <c r="K22" s="89">
        <f t="shared" si="13"/>
        <v>0</v>
      </c>
      <c r="L22" s="56">
        <f t="shared" si="11"/>
        <v>0</v>
      </c>
    </row>
    <row r="23" spans="2:12" ht="17.100000000000001" customHeight="1">
      <c r="B23" s="63" t="s">
        <v>57</v>
      </c>
      <c r="C23" s="75">
        <v>21578</v>
      </c>
      <c r="D23" s="76">
        <f t="shared" si="5"/>
        <v>21578</v>
      </c>
      <c r="E23" s="76">
        <f t="shared" si="6"/>
        <v>0</v>
      </c>
      <c r="F23" s="76">
        <f t="shared" si="7"/>
        <v>0</v>
      </c>
      <c r="G23" s="77">
        <f t="shared" si="8"/>
        <v>21578</v>
      </c>
      <c r="H23" s="78"/>
      <c r="I23" s="79">
        <f t="shared" si="12"/>
        <v>1</v>
      </c>
      <c r="J23" s="91">
        <f t="shared" si="9"/>
        <v>0</v>
      </c>
      <c r="K23" s="81">
        <f t="shared" si="13"/>
        <v>0</v>
      </c>
      <c r="L23" s="56">
        <f t="shared" si="11"/>
        <v>0</v>
      </c>
    </row>
    <row r="24" spans="2:12" ht="17.100000000000001" customHeight="1" thickBot="1">
      <c r="B24" s="99" t="s">
        <v>58</v>
      </c>
      <c r="C24" s="100">
        <v>33812</v>
      </c>
      <c r="D24" s="101">
        <f t="shared" si="5"/>
        <v>33812</v>
      </c>
      <c r="E24" s="101">
        <f t="shared" si="6"/>
        <v>0</v>
      </c>
      <c r="F24" s="101">
        <f t="shared" si="7"/>
        <v>0</v>
      </c>
      <c r="G24" s="102">
        <f t="shared" si="8"/>
        <v>33812</v>
      </c>
      <c r="H24" s="103"/>
      <c r="I24" s="104">
        <f t="shared" si="12"/>
        <v>1</v>
      </c>
      <c r="J24" s="105">
        <f t="shared" si="9"/>
        <v>0</v>
      </c>
      <c r="K24" s="106">
        <f t="shared" si="13"/>
        <v>0</v>
      </c>
      <c r="L24" s="56">
        <f t="shared" si="11"/>
        <v>0</v>
      </c>
    </row>
    <row r="25" spans="2:12" ht="15.75" thickTop="1">
      <c r="B25" s="235"/>
      <c r="C25" s="232">
        <v>66</v>
      </c>
      <c r="D25" s="232">
        <v>306</v>
      </c>
      <c r="E25" s="232">
        <v>83</v>
      </c>
      <c r="F25" s="232">
        <v>11</v>
      </c>
      <c r="G25" s="40"/>
    </row>
    <row r="26" spans="2:12">
      <c r="B26" s="233" t="s">
        <v>59</v>
      </c>
      <c r="C26" s="234">
        <v>706</v>
      </c>
      <c r="D26" s="234">
        <v>1227</v>
      </c>
      <c r="E26" s="234">
        <v>660</v>
      </c>
      <c r="F26" s="234">
        <v>648</v>
      </c>
      <c r="G26" s="11"/>
    </row>
    <row r="27" spans="2:12">
      <c r="B27" s="233" t="s">
        <v>60</v>
      </c>
      <c r="C27" s="234">
        <v>1006</v>
      </c>
      <c r="D27" s="234">
        <v>1743</v>
      </c>
      <c r="E27" s="234">
        <v>940</v>
      </c>
      <c r="F27" s="234">
        <v>924</v>
      </c>
      <c r="G27" s="11"/>
    </row>
    <row r="28" spans="2:12">
      <c r="B28" s="233" t="s">
        <v>61</v>
      </c>
      <c r="C28" s="234">
        <v>1631</v>
      </c>
      <c r="D28" s="234">
        <v>2835</v>
      </c>
      <c r="E28" s="234">
        <v>1522</v>
      </c>
      <c r="F28" s="234">
        <v>1498</v>
      </c>
      <c r="G28" s="11"/>
    </row>
    <row r="29" spans="2:12">
      <c r="B29" s="233" t="s">
        <v>52</v>
      </c>
      <c r="C29" s="234">
        <v>2822</v>
      </c>
      <c r="D29" s="234">
        <v>4848</v>
      </c>
      <c r="E29" s="234">
        <v>2650</v>
      </c>
      <c r="F29" s="234">
        <v>2509</v>
      </c>
      <c r="G29" s="11"/>
    </row>
    <row r="30" spans="2:12">
      <c r="B30" s="233" t="s">
        <v>53</v>
      </c>
      <c r="C30" s="234">
        <v>4561</v>
      </c>
      <c r="D30" s="234">
        <v>7782</v>
      </c>
      <c r="E30" s="234">
        <v>4225</v>
      </c>
      <c r="F30" s="234">
        <v>4054</v>
      </c>
      <c r="G30" s="11"/>
    </row>
    <row r="31" spans="2:12">
      <c r="B31" s="233" t="s">
        <v>54</v>
      </c>
      <c r="C31" s="234">
        <v>7022</v>
      </c>
      <c r="D31" s="234">
        <v>11980</v>
      </c>
      <c r="E31" s="234">
        <v>6600</v>
      </c>
      <c r="F31" s="234">
        <v>6242</v>
      </c>
      <c r="G31" s="11"/>
    </row>
    <row r="32" spans="2:12">
      <c r="B32" s="233" t="s">
        <v>55</v>
      </c>
      <c r="C32" s="234">
        <v>11298</v>
      </c>
      <c r="D32" s="234">
        <v>16276</v>
      </c>
      <c r="E32" s="234">
        <v>10465</v>
      </c>
      <c r="F32" s="234">
        <v>9770</v>
      </c>
      <c r="G32" s="11"/>
    </row>
    <row r="33" spans="2:7">
      <c r="B33" s="233" t="s">
        <v>56</v>
      </c>
      <c r="C33" s="234">
        <v>17675</v>
      </c>
      <c r="D33" s="234">
        <v>30156</v>
      </c>
      <c r="E33" s="234">
        <v>16380</v>
      </c>
      <c r="F33" s="234">
        <v>15710</v>
      </c>
      <c r="G33" s="11"/>
    </row>
    <row r="34" spans="2:7">
      <c r="B34" s="233" t="s">
        <v>57</v>
      </c>
      <c r="C34" s="234">
        <v>22333</v>
      </c>
      <c r="D34" s="234">
        <v>38106</v>
      </c>
      <c r="E34" s="234">
        <v>20690</v>
      </c>
      <c r="F34" s="234">
        <v>19852</v>
      </c>
      <c r="G34" s="11"/>
    </row>
    <row r="35" spans="2:7">
      <c r="B35" s="233" t="s">
        <v>58</v>
      </c>
      <c r="C35" s="234">
        <v>34996</v>
      </c>
      <c r="D35" s="234">
        <v>59712</v>
      </c>
      <c r="E35" s="234">
        <v>32500</v>
      </c>
      <c r="F35" s="234">
        <v>31107</v>
      </c>
      <c r="G35" s="11"/>
    </row>
    <row r="36" spans="2:7">
      <c r="B36" s="10"/>
      <c r="C36" s="10"/>
      <c r="D36" s="10"/>
      <c r="E36" s="10"/>
      <c r="F36" s="10"/>
    </row>
  </sheetData>
  <sheetProtection algorithmName="SHA-512" hashValue="H6hQypaCc+GJSCP2bcFSt+i8oHjKB1xsPXvDayUyee6Q4te5rdqKztUcVXP6jsM0ateRowbZ8pJsLbixKk93Tw==" saltValue="9kkqtyJEnTBHF27yqBNAyQ==" spinCount="100000" sheet="1" objects="1" scenarios="1" selectLockedCells="1"/>
  <mergeCells count="8">
    <mergeCell ref="B16:B17"/>
    <mergeCell ref="H16:H17"/>
    <mergeCell ref="I16:I17"/>
    <mergeCell ref="B2:K6"/>
    <mergeCell ref="B9:B10"/>
    <mergeCell ref="H9:H10"/>
    <mergeCell ref="I9:I10"/>
    <mergeCell ref="B12:K12"/>
  </mergeCells>
  <conditionalFormatting sqref="L13:L15">
    <cfRule type="cellIs" dxfId="45" priority="3" operator="lessThan">
      <formula>0</formula>
    </cfRule>
    <cfRule type="cellIs" dxfId="44" priority="4" operator="greaterThan">
      <formula>0</formula>
    </cfRule>
  </conditionalFormatting>
  <conditionalFormatting sqref="L18:L24">
    <cfRule type="cellIs" dxfId="43" priority="1" operator="lessThan">
      <formula>0</formula>
    </cfRule>
    <cfRule type="cellIs" dxfId="42" priority="2" operator="greaterThan">
      <formula>0</formula>
    </cfRule>
  </conditionalFormatting>
  <printOptions horizontalCentered="1"/>
  <pageMargins left="0.31496062992125984" right="0.31496062992125984" top="1.1417322834645669" bottom="0.74803149606299213" header="0.31496062992125984" footer="0.31496062992125984"/>
  <pageSetup paperSize="9" scale="61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58"/>
  <sheetViews>
    <sheetView showGridLines="0" showRowColHeaders="0" zoomScaleNormal="100" zoomScaleSheetLayoutView="100" workbookViewId="0">
      <pane xSplit="1" ySplit="11" topLeftCell="B12" activePane="bottomRight" state="frozen"/>
      <selection pane="topRight" activeCell="B1" sqref="B1"/>
      <selection pane="bottomLeft" activeCell="A12" sqref="A12"/>
      <selection pane="bottomRight" activeCell="J10" sqref="J10"/>
    </sheetView>
  </sheetViews>
  <sheetFormatPr baseColWidth="10" defaultRowHeight="15"/>
  <cols>
    <col min="1" max="1" width="7.5703125" style="2" customWidth="1"/>
    <col min="2" max="2" width="40.85546875" style="2" customWidth="1"/>
    <col min="3" max="8" width="13.28515625" style="2" customWidth="1"/>
    <col min="9" max="9" width="14" style="2" customWidth="1"/>
    <col min="10" max="16384" width="11.42578125" style="2"/>
  </cols>
  <sheetData>
    <row r="1" spans="2:12" ht="9" customHeight="1" thickBot="1"/>
    <row r="2" spans="2:12" ht="15.75" thickTop="1">
      <c r="B2" s="271"/>
      <c r="C2" s="272"/>
      <c r="D2" s="272"/>
      <c r="E2" s="272"/>
      <c r="F2" s="272"/>
      <c r="G2" s="272"/>
      <c r="H2" s="272"/>
      <c r="I2" s="272"/>
      <c r="J2" s="272"/>
      <c r="K2" s="273"/>
    </row>
    <row r="3" spans="2:12">
      <c r="B3" s="274"/>
      <c r="C3" s="275"/>
      <c r="D3" s="275"/>
      <c r="E3" s="275"/>
      <c r="F3" s="275"/>
      <c r="G3" s="275"/>
      <c r="H3" s="275"/>
      <c r="I3" s="275"/>
      <c r="J3" s="275"/>
      <c r="K3" s="276"/>
    </row>
    <row r="4" spans="2:12">
      <c r="B4" s="274"/>
      <c r="C4" s="275"/>
      <c r="D4" s="275"/>
      <c r="E4" s="275"/>
      <c r="F4" s="275"/>
      <c r="G4" s="275"/>
      <c r="H4" s="275"/>
      <c r="I4" s="275"/>
      <c r="J4" s="275"/>
      <c r="K4" s="276"/>
    </row>
    <row r="5" spans="2:12">
      <c r="B5" s="274"/>
      <c r="C5" s="275"/>
      <c r="D5" s="275"/>
      <c r="E5" s="275"/>
      <c r="F5" s="275"/>
      <c r="G5" s="275"/>
      <c r="H5" s="275"/>
      <c r="I5" s="275"/>
      <c r="J5" s="275"/>
      <c r="K5" s="276"/>
    </row>
    <row r="6" spans="2:12" ht="15.75" thickBot="1">
      <c r="B6" s="274"/>
      <c r="C6" s="275"/>
      <c r="D6" s="275"/>
      <c r="E6" s="275"/>
      <c r="F6" s="275"/>
      <c r="G6" s="275"/>
      <c r="H6" s="275"/>
      <c r="I6" s="275"/>
      <c r="J6" s="275"/>
      <c r="K6" s="276"/>
    </row>
    <row r="7" spans="2:12">
      <c r="B7" s="24"/>
      <c r="C7" s="21"/>
      <c r="D7" s="21"/>
      <c r="E7" s="21"/>
      <c r="F7" s="21"/>
      <c r="G7" s="21"/>
      <c r="H7" s="21"/>
      <c r="I7" s="21"/>
      <c r="J7" s="21"/>
      <c r="K7" s="21"/>
    </row>
    <row r="8" spans="2:12" ht="18.95" customHeight="1">
      <c r="B8" s="25"/>
      <c r="C8" s="23"/>
      <c r="D8" s="23"/>
      <c r="E8" s="23"/>
      <c r="F8" s="23"/>
      <c r="G8" s="23"/>
      <c r="H8" s="23"/>
      <c r="I8" s="23"/>
      <c r="J8" s="23"/>
      <c r="K8" s="23"/>
    </row>
    <row r="9" spans="2:12" ht="30" customHeight="1" thickBot="1">
      <c r="B9" s="277" t="s">
        <v>135</v>
      </c>
      <c r="C9" s="217" t="s">
        <v>95</v>
      </c>
      <c r="D9" s="217" t="s">
        <v>96</v>
      </c>
      <c r="E9" s="217" t="s">
        <v>97</v>
      </c>
      <c r="F9" s="217" t="s">
        <v>98</v>
      </c>
      <c r="G9" s="217" t="s">
        <v>20</v>
      </c>
      <c r="H9" s="282" t="s">
        <v>82</v>
      </c>
      <c r="I9" s="282" t="s">
        <v>83</v>
      </c>
      <c r="J9" s="217" t="s">
        <v>21</v>
      </c>
      <c r="K9" s="211" t="s">
        <v>27</v>
      </c>
    </row>
    <row r="10" spans="2:12" ht="19.5" customHeight="1" thickBot="1">
      <c r="B10" s="267"/>
      <c r="C10" s="222">
        <v>0</v>
      </c>
      <c r="D10" s="223">
        <v>0</v>
      </c>
      <c r="E10" s="223">
        <v>0</v>
      </c>
      <c r="F10" s="223">
        <v>0</v>
      </c>
      <c r="G10" s="224">
        <f>(1-(1-C10)*(1-F10)*(1-D10))</f>
        <v>0</v>
      </c>
      <c r="H10" s="283"/>
      <c r="I10" s="284"/>
      <c r="J10" s="225"/>
      <c r="K10" s="226">
        <v>0</v>
      </c>
      <c r="L10" s="57" t="str">
        <f>IF(J10&gt;0,"Descuento Equivalentes a",".")</f>
        <v>.</v>
      </c>
    </row>
    <row r="11" spans="2:12" ht="18.95" customHeight="1" thickBot="1">
      <c r="B11" s="50" t="s">
        <v>23</v>
      </c>
      <c r="C11" s="210" t="s">
        <v>22</v>
      </c>
      <c r="D11" s="210" t="s">
        <v>24</v>
      </c>
      <c r="E11" s="210" t="s">
        <v>0</v>
      </c>
      <c r="F11" s="210" t="s">
        <v>25</v>
      </c>
      <c r="G11" s="210" t="s">
        <v>26</v>
      </c>
      <c r="H11" s="51" t="s">
        <v>85</v>
      </c>
      <c r="I11" s="51" t="s">
        <v>84</v>
      </c>
      <c r="J11" s="210" t="s">
        <v>1</v>
      </c>
      <c r="K11" s="212" t="s">
        <v>2</v>
      </c>
      <c r="L11" s="58" t="str">
        <f>IF(J10&gt;0,"Precios Competencia",".")</f>
        <v>.</v>
      </c>
    </row>
    <row r="12" spans="2:12" ht="17.100000000000001" customHeight="1" thickTop="1">
      <c r="B12" s="63" t="s">
        <v>114</v>
      </c>
      <c r="C12" s="75">
        <v>1314</v>
      </c>
      <c r="D12" s="76">
        <f>C12*(1-$C$10)*(1-$D$10)</f>
        <v>1314</v>
      </c>
      <c r="E12" s="76">
        <f>D12*$E$10</f>
        <v>0</v>
      </c>
      <c r="F12" s="76">
        <f>D12*$F$10</f>
        <v>0</v>
      </c>
      <c r="G12" s="77">
        <f>(D12-F12)+E12</f>
        <v>1314</v>
      </c>
      <c r="H12" s="78"/>
      <c r="I12" s="79">
        <f t="shared" ref="I12:I34" si="0">IF(G12=0,0,1-H12/G12)</f>
        <v>1</v>
      </c>
      <c r="J12" s="80">
        <f t="shared" ref="J12:J34" si="1">((IF($J$10=2,C36,IF($J$10=1,D36,IF($J$10=3,E36,IF($J$10=4,F36,0))))))*(1-$K$10)</f>
        <v>0</v>
      </c>
      <c r="K12" s="81">
        <f>IF(J12=0,0,1-J12/G12)</f>
        <v>0</v>
      </c>
      <c r="L12" s="56">
        <f t="shared" ref="L12:L34" si="2">IF(J12=0,0,(1-H12/J12))</f>
        <v>0</v>
      </c>
    </row>
    <row r="13" spans="2:12" ht="17.100000000000001" customHeight="1">
      <c r="B13" s="82" t="s">
        <v>115</v>
      </c>
      <c r="C13" s="83">
        <v>1786</v>
      </c>
      <c r="D13" s="84">
        <f t="shared" ref="D13:D34" si="3">C13*(1-$C$10)*(1-$D$10)</f>
        <v>1786</v>
      </c>
      <c r="E13" s="84">
        <f t="shared" ref="E13:E34" si="4">D13*$E$10</f>
        <v>0</v>
      </c>
      <c r="F13" s="84">
        <f t="shared" ref="F13:F34" si="5">D13*$F$10</f>
        <v>0</v>
      </c>
      <c r="G13" s="85">
        <f t="shared" ref="G13:G34" si="6">(D13-F13)+E13</f>
        <v>1786</v>
      </c>
      <c r="H13" s="86"/>
      <c r="I13" s="87">
        <f t="shared" si="0"/>
        <v>1</v>
      </c>
      <c r="J13" s="88">
        <f t="shared" si="1"/>
        <v>0</v>
      </c>
      <c r="K13" s="89">
        <f t="shared" ref="K13:K34" si="7">IF(J13=0,0,1-J13/G13)</f>
        <v>0</v>
      </c>
      <c r="L13" s="56">
        <f t="shared" si="2"/>
        <v>0</v>
      </c>
    </row>
    <row r="14" spans="2:12" ht="17.100000000000001" customHeight="1">
      <c r="B14" s="63" t="s">
        <v>116</v>
      </c>
      <c r="C14" s="75">
        <v>2272</v>
      </c>
      <c r="D14" s="76">
        <f t="shared" si="3"/>
        <v>2272</v>
      </c>
      <c r="E14" s="76">
        <f t="shared" si="4"/>
        <v>0</v>
      </c>
      <c r="F14" s="76">
        <f t="shared" si="5"/>
        <v>0</v>
      </c>
      <c r="G14" s="77">
        <f t="shared" si="6"/>
        <v>2272</v>
      </c>
      <c r="H14" s="78"/>
      <c r="I14" s="79">
        <f t="shared" si="0"/>
        <v>1</v>
      </c>
      <c r="J14" s="80">
        <f t="shared" si="1"/>
        <v>0</v>
      </c>
      <c r="K14" s="81">
        <f t="shared" si="7"/>
        <v>0</v>
      </c>
      <c r="L14" s="56">
        <f t="shared" si="2"/>
        <v>0</v>
      </c>
    </row>
    <row r="15" spans="2:12" ht="17.100000000000001" customHeight="1">
      <c r="B15" s="82" t="s">
        <v>117</v>
      </c>
      <c r="C15" s="83">
        <v>1786</v>
      </c>
      <c r="D15" s="84">
        <f t="shared" si="3"/>
        <v>1786</v>
      </c>
      <c r="E15" s="84">
        <f t="shared" si="4"/>
        <v>0</v>
      </c>
      <c r="F15" s="84">
        <f t="shared" si="5"/>
        <v>0</v>
      </c>
      <c r="G15" s="85">
        <f t="shared" si="6"/>
        <v>1786</v>
      </c>
      <c r="H15" s="86"/>
      <c r="I15" s="87">
        <f t="shared" si="0"/>
        <v>1</v>
      </c>
      <c r="J15" s="88">
        <f t="shared" si="1"/>
        <v>0</v>
      </c>
      <c r="K15" s="89">
        <f t="shared" si="7"/>
        <v>0</v>
      </c>
      <c r="L15" s="56">
        <f t="shared" si="2"/>
        <v>0</v>
      </c>
    </row>
    <row r="16" spans="2:12" ht="17.100000000000001" customHeight="1">
      <c r="B16" s="63" t="s">
        <v>118</v>
      </c>
      <c r="C16" s="75">
        <v>2324</v>
      </c>
      <c r="D16" s="76">
        <f t="shared" si="3"/>
        <v>2324</v>
      </c>
      <c r="E16" s="76">
        <f t="shared" si="4"/>
        <v>0</v>
      </c>
      <c r="F16" s="76">
        <f t="shared" si="5"/>
        <v>0</v>
      </c>
      <c r="G16" s="77">
        <f t="shared" si="6"/>
        <v>2324</v>
      </c>
      <c r="H16" s="78"/>
      <c r="I16" s="79">
        <f t="shared" si="0"/>
        <v>1</v>
      </c>
      <c r="J16" s="80">
        <f t="shared" si="1"/>
        <v>0</v>
      </c>
      <c r="K16" s="81">
        <f t="shared" si="7"/>
        <v>0</v>
      </c>
      <c r="L16" s="56">
        <f t="shared" si="2"/>
        <v>0</v>
      </c>
    </row>
    <row r="17" spans="2:12" ht="17.100000000000001" customHeight="1">
      <c r="B17" s="82" t="s">
        <v>119</v>
      </c>
      <c r="C17" s="83">
        <v>2842</v>
      </c>
      <c r="D17" s="84">
        <f t="shared" si="3"/>
        <v>2842</v>
      </c>
      <c r="E17" s="84">
        <f t="shared" si="4"/>
        <v>0</v>
      </c>
      <c r="F17" s="84">
        <f t="shared" si="5"/>
        <v>0</v>
      </c>
      <c r="G17" s="85">
        <f t="shared" si="6"/>
        <v>2842</v>
      </c>
      <c r="H17" s="86"/>
      <c r="I17" s="87">
        <f t="shared" si="0"/>
        <v>1</v>
      </c>
      <c r="J17" s="88">
        <f t="shared" si="1"/>
        <v>0</v>
      </c>
      <c r="K17" s="89">
        <f t="shared" si="7"/>
        <v>0</v>
      </c>
      <c r="L17" s="56">
        <f t="shared" si="2"/>
        <v>0</v>
      </c>
    </row>
    <row r="18" spans="2:12" ht="17.100000000000001" customHeight="1">
      <c r="B18" s="63" t="s">
        <v>120</v>
      </c>
      <c r="C18" s="75">
        <v>2839</v>
      </c>
      <c r="D18" s="76">
        <f t="shared" si="3"/>
        <v>2839</v>
      </c>
      <c r="E18" s="76">
        <f t="shared" si="4"/>
        <v>0</v>
      </c>
      <c r="F18" s="76">
        <f t="shared" si="5"/>
        <v>0</v>
      </c>
      <c r="G18" s="77">
        <f t="shared" si="6"/>
        <v>2839</v>
      </c>
      <c r="H18" s="78"/>
      <c r="I18" s="79">
        <f t="shared" si="0"/>
        <v>1</v>
      </c>
      <c r="J18" s="91">
        <f t="shared" si="1"/>
        <v>0</v>
      </c>
      <c r="K18" s="81">
        <f t="shared" si="7"/>
        <v>0</v>
      </c>
      <c r="L18" s="56">
        <f t="shared" si="2"/>
        <v>0</v>
      </c>
    </row>
    <row r="19" spans="2:12" ht="17.100000000000001" customHeight="1">
      <c r="B19" s="82" t="s">
        <v>121</v>
      </c>
      <c r="C19" s="83">
        <v>3491</v>
      </c>
      <c r="D19" s="84">
        <f t="shared" si="3"/>
        <v>3491</v>
      </c>
      <c r="E19" s="84">
        <f t="shared" si="4"/>
        <v>0</v>
      </c>
      <c r="F19" s="84">
        <f t="shared" si="5"/>
        <v>0</v>
      </c>
      <c r="G19" s="85">
        <f t="shared" si="6"/>
        <v>3491</v>
      </c>
      <c r="H19" s="86"/>
      <c r="I19" s="87">
        <f t="shared" si="0"/>
        <v>1</v>
      </c>
      <c r="J19" s="88">
        <f t="shared" si="1"/>
        <v>0</v>
      </c>
      <c r="K19" s="89">
        <f t="shared" si="7"/>
        <v>0</v>
      </c>
      <c r="L19" s="56">
        <f t="shared" si="2"/>
        <v>0</v>
      </c>
    </row>
    <row r="20" spans="2:12" ht="17.100000000000001" customHeight="1">
      <c r="B20" s="63" t="s">
        <v>122</v>
      </c>
      <c r="C20" s="75">
        <v>4193</v>
      </c>
      <c r="D20" s="76">
        <f t="shared" si="3"/>
        <v>4193</v>
      </c>
      <c r="E20" s="76">
        <f t="shared" si="4"/>
        <v>0</v>
      </c>
      <c r="F20" s="76">
        <f t="shared" si="5"/>
        <v>0</v>
      </c>
      <c r="G20" s="77">
        <f t="shared" si="6"/>
        <v>4193</v>
      </c>
      <c r="H20" s="78"/>
      <c r="I20" s="79">
        <f t="shared" si="0"/>
        <v>1</v>
      </c>
      <c r="J20" s="80">
        <f t="shared" si="1"/>
        <v>0</v>
      </c>
      <c r="K20" s="81">
        <f t="shared" si="7"/>
        <v>0</v>
      </c>
      <c r="L20" s="56">
        <f t="shared" si="2"/>
        <v>0</v>
      </c>
    </row>
    <row r="21" spans="2:12" ht="17.100000000000001" customHeight="1">
      <c r="B21" s="82" t="s">
        <v>123</v>
      </c>
      <c r="C21" s="83">
        <v>3859</v>
      </c>
      <c r="D21" s="84">
        <f t="shared" si="3"/>
        <v>3859</v>
      </c>
      <c r="E21" s="84">
        <f t="shared" si="4"/>
        <v>0</v>
      </c>
      <c r="F21" s="84">
        <f t="shared" si="5"/>
        <v>0</v>
      </c>
      <c r="G21" s="85">
        <f t="shared" si="6"/>
        <v>3859</v>
      </c>
      <c r="H21" s="86"/>
      <c r="I21" s="87">
        <f t="shared" si="0"/>
        <v>1</v>
      </c>
      <c r="J21" s="88">
        <f t="shared" si="1"/>
        <v>0</v>
      </c>
      <c r="K21" s="89">
        <f t="shared" si="7"/>
        <v>0</v>
      </c>
      <c r="L21" s="56">
        <f t="shared" si="2"/>
        <v>0</v>
      </c>
    </row>
    <row r="22" spans="2:12" ht="17.100000000000001" customHeight="1">
      <c r="B22" s="63" t="s">
        <v>124</v>
      </c>
      <c r="C22" s="75">
        <v>4926</v>
      </c>
      <c r="D22" s="76">
        <f t="shared" si="3"/>
        <v>4926</v>
      </c>
      <c r="E22" s="76">
        <f t="shared" si="4"/>
        <v>0</v>
      </c>
      <c r="F22" s="76">
        <f t="shared" si="5"/>
        <v>0</v>
      </c>
      <c r="G22" s="77">
        <f t="shared" si="6"/>
        <v>4926</v>
      </c>
      <c r="H22" s="78"/>
      <c r="I22" s="79">
        <f t="shared" si="0"/>
        <v>1</v>
      </c>
      <c r="J22" s="80">
        <f t="shared" si="1"/>
        <v>0</v>
      </c>
      <c r="K22" s="81">
        <f t="shared" si="7"/>
        <v>0</v>
      </c>
      <c r="L22" s="56">
        <f t="shared" si="2"/>
        <v>0</v>
      </c>
    </row>
    <row r="23" spans="2:12" ht="17.100000000000001" customHeight="1">
      <c r="B23" s="82" t="s">
        <v>125</v>
      </c>
      <c r="C23" s="83">
        <v>6059</v>
      </c>
      <c r="D23" s="84">
        <f t="shared" si="3"/>
        <v>6059</v>
      </c>
      <c r="E23" s="84">
        <f t="shared" si="4"/>
        <v>0</v>
      </c>
      <c r="F23" s="84">
        <f t="shared" si="5"/>
        <v>0</v>
      </c>
      <c r="G23" s="85">
        <f t="shared" si="6"/>
        <v>6059</v>
      </c>
      <c r="H23" s="86"/>
      <c r="I23" s="87">
        <f t="shared" si="0"/>
        <v>1</v>
      </c>
      <c r="J23" s="88">
        <f t="shared" si="1"/>
        <v>0</v>
      </c>
      <c r="K23" s="89">
        <f t="shared" si="7"/>
        <v>0</v>
      </c>
      <c r="L23" s="56">
        <f t="shared" si="2"/>
        <v>0</v>
      </c>
    </row>
    <row r="24" spans="2:12" ht="17.100000000000001" customHeight="1">
      <c r="B24" s="63" t="s">
        <v>126</v>
      </c>
      <c r="C24" s="75">
        <v>5204</v>
      </c>
      <c r="D24" s="76">
        <f t="shared" si="3"/>
        <v>5204</v>
      </c>
      <c r="E24" s="76">
        <f t="shared" si="4"/>
        <v>0</v>
      </c>
      <c r="F24" s="76">
        <f t="shared" si="5"/>
        <v>0</v>
      </c>
      <c r="G24" s="77">
        <f t="shared" si="6"/>
        <v>5204</v>
      </c>
      <c r="H24" s="78"/>
      <c r="I24" s="79">
        <f t="shared" si="0"/>
        <v>1</v>
      </c>
      <c r="J24" s="80">
        <f t="shared" si="1"/>
        <v>0</v>
      </c>
      <c r="K24" s="81">
        <f t="shared" si="7"/>
        <v>0</v>
      </c>
      <c r="L24" s="56">
        <f t="shared" si="2"/>
        <v>0</v>
      </c>
    </row>
    <row r="25" spans="2:12" ht="17.100000000000001" customHeight="1">
      <c r="B25" s="82" t="s">
        <v>127</v>
      </c>
      <c r="C25" s="83">
        <v>6916</v>
      </c>
      <c r="D25" s="84">
        <f t="shared" si="3"/>
        <v>6916</v>
      </c>
      <c r="E25" s="84">
        <f t="shared" si="4"/>
        <v>0</v>
      </c>
      <c r="F25" s="84">
        <f t="shared" si="5"/>
        <v>0</v>
      </c>
      <c r="G25" s="85">
        <f t="shared" si="6"/>
        <v>6916</v>
      </c>
      <c r="H25" s="86"/>
      <c r="I25" s="87">
        <f t="shared" si="0"/>
        <v>1</v>
      </c>
      <c r="J25" s="88">
        <f t="shared" si="1"/>
        <v>0</v>
      </c>
      <c r="K25" s="89">
        <f t="shared" si="7"/>
        <v>0</v>
      </c>
      <c r="L25" s="56">
        <f t="shared" si="2"/>
        <v>0</v>
      </c>
    </row>
    <row r="26" spans="2:12" ht="17.100000000000001" customHeight="1">
      <c r="B26" s="63" t="s">
        <v>128</v>
      </c>
      <c r="C26" s="75">
        <v>8466</v>
      </c>
      <c r="D26" s="76">
        <f t="shared" si="3"/>
        <v>8466</v>
      </c>
      <c r="E26" s="76">
        <f t="shared" si="4"/>
        <v>0</v>
      </c>
      <c r="F26" s="76">
        <f t="shared" si="5"/>
        <v>0</v>
      </c>
      <c r="G26" s="77">
        <f t="shared" si="6"/>
        <v>8466</v>
      </c>
      <c r="H26" s="78"/>
      <c r="I26" s="79">
        <f t="shared" si="0"/>
        <v>1</v>
      </c>
      <c r="J26" s="80">
        <f t="shared" si="1"/>
        <v>0</v>
      </c>
      <c r="K26" s="81">
        <f t="shared" si="7"/>
        <v>0</v>
      </c>
      <c r="L26" s="56">
        <f t="shared" si="2"/>
        <v>0</v>
      </c>
    </row>
    <row r="27" spans="2:12" ht="17.100000000000001" customHeight="1">
      <c r="B27" s="82" t="s">
        <v>129</v>
      </c>
      <c r="C27" s="83">
        <v>8358</v>
      </c>
      <c r="D27" s="84">
        <f t="shared" si="3"/>
        <v>8358</v>
      </c>
      <c r="E27" s="84">
        <f t="shared" si="4"/>
        <v>0</v>
      </c>
      <c r="F27" s="84">
        <f t="shared" si="5"/>
        <v>0</v>
      </c>
      <c r="G27" s="85">
        <f t="shared" si="6"/>
        <v>8358</v>
      </c>
      <c r="H27" s="86"/>
      <c r="I27" s="87">
        <f t="shared" si="0"/>
        <v>1</v>
      </c>
      <c r="J27" s="88">
        <f t="shared" si="1"/>
        <v>0</v>
      </c>
      <c r="K27" s="89">
        <f t="shared" si="7"/>
        <v>0</v>
      </c>
      <c r="L27" s="56">
        <f t="shared" si="2"/>
        <v>0</v>
      </c>
    </row>
    <row r="28" spans="2:12" ht="17.100000000000001" customHeight="1">
      <c r="B28" s="63" t="s">
        <v>130</v>
      </c>
      <c r="C28" s="75">
        <v>10857</v>
      </c>
      <c r="D28" s="76">
        <f t="shared" si="3"/>
        <v>10857</v>
      </c>
      <c r="E28" s="76">
        <f t="shared" si="4"/>
        <v>0</v>
      </c>
      <c r="F28" s="76">
        <f t="shared" si="5"/>
        <v>0</v>
      </c>
      <c r="G28" s="77">
        <f t="shared" si="6"/>
        <v>10857</v>
      </c>
      <c r="H28" s="78"/>
      <c r="I28" s="79">
        <f t="shared" si="0"/>
        <v>1</v>
      </c>
      <c r="J28" s="80">
        <f t="shared" si="1"/>
        <v>0</v>
      </c>
      <c r="K28" s="81">
        <f t="shared" si="7"/>
        <v>0</v>
      </c>
      <c r="L28" s="56">
        <f t="shared" si="2"/>
        <v>0</v>
      </c>
    </row>
    <row r="29" spans="2:12" ht="17.100000000000001" customHeight="1">
      <c r="B29" s="82" t="s">
        <v>131</v>
      </c>
      <c r="C29" s="83">
        <v>14539</v>
      </c>
      <c r="D29" s="84">
        <f t="shared" si="3"/>
        <v>14539</v>
      </c>
      <c r="E29" s="84">
        <f t="shared" si="4"/>
        <v>0</v>
      </c>
      <c r="F29" s="84">
        <f t="shared" si="5"/>
        <v>0</v>
      </c>
      <c r="G29" s="85">
        <f t="shared" si="6"/>
        <v>14539</v>
      </c>
      <c r="H29" s="86"/>
      <c r="I29" s="87">
        <f t="shared" si="0"/>
        <v>1</v>
      </c>
      <c r="J29" s="88">
        <f t="shared" si="1"/>
        <v>0</v>
      </c>
      <c r="K29" s="89">
        <f t="shared" si="7"/>
        <v>0</v>
      </c>
      <c r="L29" s="56">
        <f t="shared" si="2"/>
        <v>0</v>
      </c>
    </row>
    <row r="30" spans="2:12" ht="17.100000000000001" customHeight="1">
      <c r="B30" s="63" t="s">
        <v>132</v>
      </c>
      <c r="C30" s="75">
        <v>12386</v>
      </c>
      <c r="D30" s="76">
        <f t="shared" si="3"/>
        <v>12386</v>
      </c>
      <c r="E30" s="76">
        <f t="shared" si="4"/>
        <v>0</v>
      </c>
      <c r="F30" s="76">
        <f t="shared" si="5"/>
        <v>0</v>
      </c>
      <c r="G30" s="77">
        <f t="shared" si="6"/>
        <v>12386</v>
      </c>
      <c r="H30" s="78"/>
      <c r="I30" s="79">
        <f t="shared" si="0"/>
        <v>1</v>
      </c>
      <c r="J30" s="80">
        <f t="shared" si="1"/>
        <v>0</v>
      </c>
      <c r="K30" s="81">
        <f t="shared" si="7"/>
        <v>0</v>
      </c>
      <c r="L30" s="56">
        <f t="shared" si="2"/>
        <v>0</v>
      </c>
    </row>
    <row r="31" spans="2:12" ht="17.100000000000001" customHeight="1">
      <c r="B31" s="82" t="s">
        <v>133</v>
      </c>
      <c r="C31" s="83">
        <v>17154</v>
      </c>
      <c r="D31" s="84">
        <f t="shared" si="3"/>
        <v>17154</v>
      </c>
      <c r="E31" s="84">
        <f t="shared" si="4"/>
        <v>0</v>
      </c>
      <c r="F31" s="84">
        <f t="shared" si="5"/>
        <v>0</v>
      </c>
      <c r="G31" s="85">
        <f t="shared" si="6"/>
        <v>17154</v>
      </c>
      <c r="H31" s="86"/>
      <c r="I31" s="87">
        <f t="shared" si="0"/>
        <v>1</v>
      </c>
      <c r="J31" s="88">
        <f t="shared" si="1"/>
        <v>0</v>
      </c>
      <c r="K31" s="89">
        <f t="shared" si="7"/>
        <v>0</v>
      </c>
      <c r="L31" s="56">
        <f t="shared" si="2"/>
        <v>0</v>
      </c>
    </row>
    <row r="32" spans="2:12" ht="17.100000000000001" customHeight="1">
      <c r="B32" s="63" t="s">
        <v>134</v>
      </c>
      <c r="C32" s="75">
        <v>22579</v>
      </c>
      <c r="D32" s="76">
        <f t="shared" ref="D32:D33" si="8">C32*(1-$C$10)*(1-$D$10)</f>
        <v>22579</v>
      </c>
      <c r="E32" s="76">
        <f t="shared" ref="E32:E33" si="9">D32*$E$10</f>
        <v>0</v>
      </c>
      <c r="F32" s="76">
        <f t="shared" ref="F32:F33" si="10">D32*$F$10</f>
        <v>0</v>
      </c>
      <c r="G32" s="77">
        <f t="shared" ref="G32:G33" si="11">(D32-F32)+E32</f>
        <v>22579</v>
      </c>
      <c r="H32" s="78"/>
      <c r="I32" s="79">
        <f t="shared" ref="I32:I33" si="12">IF(G32=0,0,1-H32/G32)</f>
        <v>1</v>
      </c>
      <c r="J32" s="80">
        <f t="shared" si="1"/>
        <v>0</v>
      </c>
      <c r="K32" s="81">
        <f t="shared" si="7"/>
        <v>0</v>
      </c>
      <c r="L32" s="56">
        <f t="shared" si="2"/>
        <v>0</v>
      </c>
    </row>
    <row r="33" spans="2:12" ht="17.100000000000001" customHeight="1">
      <c r="B33" s="82" t="s">
        <v>143</v>
      </c>
      <c r="C33" s="83">
        <v>40849</v>
      </c>
      <c r="D33" s="84">
        <f t="shared" si="8"/>
        <v>40849</v>
      </c>
      <c r="E33" s="84">
        <f t="shared" si="9"/>
        <v>0</v>
      </c>
      <c r="F33" s="84">
        <f t="shared" si="10"/>
        <v>0</v>
      </c>
      <c r="G33" s="85">
        <f t="shared" si="11"/>
        <v>40849</v>
      </c>
      <c r="H33" s="86"/>
      <c r="I33" s="87">
        <f t="shared" si="12"/>
        <v>1</v>
      </c>
      <c r="J33" s="88">
        <f t="shared" si="1"/>
        <v>0</v>
      </c>
      <c r="K33" s="89">
        <f t="shared" si="7"/>
        <v>0</v>
      </c>
      <c r="L33" s="56">
        <f t="shared" si="2"/>
        <v>0</v>
      </c>
    </row>
    <row r="34" spans="2:12" ht="17.100000000000001" customHeight="1" thickBot="1">
      <c r="B34" s="65" t="s">
        <v>144</v>
      </c>
      <c r="C34" s="92">
        <v>62913</v>
      </c>
      <c r="D34" s="93">
        <f t="shared" si="3"/>
        <v>62913</v>
      </c>
      <c r="E34" s="93">
        <f t="shared" si="4"/>
        <v>0</v>
      </c>
      <c r="F34" s="93">
        <f t="shared" si="5"/>
        <v>0</v>
      </c>
      <c r="G34" s="94">
        <f t="shared" si="6"/>
        <v>62913</v>
      </c>
      <c r="H34" s="95"/>
      <c r="I34" s="96">
        <f t="shared" si="0"/>
        <v>1</v>
      </c>
      <c r="J34" s="107">
        <f t="shared" si="1"/>
        <v>0</v>
      </c>
      <c r="K34" s="98">
        <f t="shared" si="7"/>
        <v>0</v>
      </c>
      <c r="L34" s="56">
        <f t="shared" si="2"/>
        <v>0</v>
      </c>
    </row>
    <row r="35" spans="2:12" ht="15.75" thickTop="1">
      <c r="B35" s="236"/>
      <c r="C35" s="232">
        <v>66</v>
      </c>
      <c r="D35" s="232">
        <v>306</v>
      </c>
      <c r="E35" s="232">
        <v>83</v>
      </c>
      <c r="F35" s="232">
        <v>11</v>
      </c>
      <c r="G35" s="40"/>
    </row>
    <row r="36" spans="2:12">
      <c r="B36" s="233" t="s">
        <v>188</v>
      </c>
      <c r="C36" s="234">
        <v>1386</v>
      </c>
      <c r="D36" s="234">
        <v>2365</v>
      </c>
      <c r="E36" s="234">
        <v>1270</v>
      </c>
      <c r="F36" s="234">
        <v>1209</v>
      </c>
      <c r="G36" s="10"/>
    </row>
    <row r="37" spans="2:12">
      <c r="B37" s="233" t="s">
        <v>189</v>
      </c>
      <c r="C37" s="234">
        <v>1884</v>
      </c>
      <c r="D37" s="234">
        <v>3216</v>
      </c>
      <c r="E37" s="234">
        <v>1725</v>
      </c>
      <c r="F37" s="234">
        <v>1643</v>
      </c>
      <c r="G37" s="10"/>
    </row>
    <row r="38" spans="2:12">
      <c r="B38" s="233" t="s">
        <v>190</v>
      </c>
      <c r="C38" s="234">
        <v>2397</v>
      </c>
      <c r="D38" s="234">
        <v>4089</v>
      </c>
      <c r="E38" s="234">
        <v>2200</v>
      </c>
      <c r="F38" s="234">
        <v>2090</v>
      </c>
      <c r="G38" s="10"/>
    </row>
    <row r="39" spans="2:12">
      <c r="B39" s="233" t="s">
        <v>191</v>
      </c>
      <c r="C39" s="234">
        <v>1884</v>
      </c>
      <c r="D39" s="234">
        <v>3216</v>
      </c>
      <c r="E39" s="234">
        <v>1725</v>
      </c>
      <c r="F39" s="234">
        <v>1643</v>
      </c>
      <c r="G39" s="10"/>
    </row>
    <row r="40" spans="2:12">
      <c r="B40" s="233" t="s">
        <v>192</v>
      </c>
      <c r="C40" s="234">
        <v>2452</v>
      </c>
      <c r="D40" s="234">
        <v>4185</v>
      </c>
      <c r="E40" s="234">
        <v>2245</v>
      </c>
      <c r="F40" s="234">
        <v>2138</v>
      </c>
      <c r="G40" s="10"/>
    </row>
    <row r="41" spans="2:12">
      <c r="B41" s="233" t="s">
        <v>193</v>
      </c>
      <c r="C41" s="234">
        <v>2998</v>
      </c>
      <c r="D41" s="234">
        <v>5135</v>
      </c>
      <c r="E41" s="234">
        <v>2870</v>
      </c>
      <c r="F41" s="234">
        <v>2615</v>
      </c>
      <c r="G41" s="10"/>
    </row>
    <row r="42" spans="2:12">
      <c r="B42" s="233" t="s">
        <v>194</v>
      </c>
      <c r="C42" s="234">
        <v>2994</v>
      </c>
      <c r="D42" s="234">
        <v>5108</v>
      </c>
      <c r="E42" s="234">
        <v>2740</v>
      </c>
      <c r="F42" s="234">
        <v>2612</v>
      </c>
      <c r="G42" s="10"/>
    </row>
    <row r="43" spans="2:12">
      <c r="B43" s="233" t="s">
        <v>195</v>
      </c>
      <c r="C43" s="234">
        <v>3682</v>
      </c>
      <c r="D43" s="234">
        <v>6282</v>
      </c>
      <c r="E43" s="234">
        <v>3380</v>
      </c>
      <c r="F43" s="234">
        <v>3212</v>
      </c>
      <c r="G43" s="10"/>
    </row>
    <row r="44" spans="2:12">
      <c r="B44" s="233" t="s">
        <v>196</v>
      </c>
      <c r="C44" s="234">
        <v>4423</v>
      </c>
      <c r="D44" s="234">
        <v>6945</v>
      </c>
      <c r="E44" s="234">
        <v>4050</v>
      </c>
      <c r="F44" s="234">
        <v>3858</v>
      </c>
      <c r="G44" s="10"/>
    </row>
    <row r="45" spans="2:12">
      <c r="B45" s="233" t="s">
        <v>197</v>
      </c>
      <c r="C45" s="234">
        <v>4070</v>
      </c>
      <c r="D45" s="234">
        <v>8865</v>
      </c>
      <c r="E45" s="234">
        <v>3730</v>
      </c>
      <c r="F45" s="234">
        <v>3550</v>
      </c>
      <c r="G45" s="10"/>
    </row>
    <row r="46" spans="2:12">
      <c r="B46" s="233" t="s">
        <v>198</v>
      </c>
      <c r="C46" s="234">
        <v>5196</v>
      </c>
      <c r="D46" s="234">
        <v>10906</v>
      </c>
      <c r="E46" s="234">
        <v>4760</v>
      </c>
      <c r="F46" s="234">
        <v>4532</v>
      </c>
      <c r="G46" s="10"/>
    </row>
    <row r="47" spans="2:12">
      <c r="B47" s="233" t="s">
        <v>199</v>
      </c>
      <c r="C47" s="234">
        <v>6391</v>
      </c>
      <c r="D47" s="234">
        <v>9368</v>
      </c>
      <c r="E47" s="234">
        <v>5855</v>
      </c>
      <c r="F47" s="234">
        <v>5574</v>
      </c>
      <c r="G47" s="10"/>
    </row>
    <row r="48" spans="2:12">
      <c r="B48" s="233" t="s">
        <v>200</v>
      </c>
      <c r="C48" s="234">
        <v>5490</v>
      </c>
      <c r="D48" s="234">
        <v>9368</v>
      </c>
      <c r="E48" s="234">
        <v>5030</v>
      </c>
      <c r="F48" s="234">
        <v>4788</v>
      </c>
      <c r="G48" s="10"/>
    </row>
    <row r="49" spans="2:7">
      <c r="B49" s="233" t="s">
        <v>201</v>
      </c>
      <c r="C49" s="234">
        <v>7296</v>
      </c>
      <c r="D49" s="234">
        <v>12460</v>
      </c>
      <c r="E49" s="234">
        <v>6680</v>
      </c>
      <c r="F49" s="234">
        <v>6363</v>
      </c>
      <c r="G49" s="10"/>
    </row>
    <row r="50" spans="2:7">
      <c r="B50" s="233" t="s">
        <v>202</v>
      </c>
      <c r="C50" s="234">
        <v>8932</v>
      </c>
      <c r="D50" s="234">
        <v>15239</v>
      </c>
      <c r="E50" s="234">
        <v>8520</v>
      </c>
      <c r="F50" s="234">
        <v>7789</v>
      </c>
      <c r="G50" s="10"/>
    </row>
    <row r="51" spans="2:7">
      <c r="B51" s="233" t="s">
        <v>203</v>
      </c>
      <c r="C51" s="234">
        <v>8817</v>
      </c>
      <c r="D51" s="234">
        <v>15060</v>
      </c>
      <c r="E51" s="234">
        <v>8080</v>
      </c>
      <c r="F51" s="234">
        <v>7689</v>
      </c>
      <c r="G51" s="10"/>
    </row>
    <row r="52" spans="2:7">
      <c r="B52" s="233" t="s">
        <v>204</v>
      </c>
      <c r="C52" s="234">
        <v>11453</v>
      </c>
      <c r="D52" s="234">
        <v>19558</v>
      </c>
      <c r="E52" s="234">
        <v>10495</v>
      </c>
      <c r="F52" s="234">
        <v>9988</v>
      </c>
      <c r="G52" s="10"/>
    </row>
    <row r="53" spans="2:7">
      <c r="B53" s="233" t="s">
        <v>205</v>
      </c>
      <c r="C53" s="234">
        <v>15337</v>
      </c>
      <c r="D53" s="234">
        <v>26193</v>
      </c>
      <c r="E53" s="234">
        <v>14050</v>
      </c>
      <c r="F53" s="234">
        <v>13376</v>
      </c>
      <c r="G53" s="10"/>
    </row>
    <row r="54" spans="2:7">
      <c r="B54" s="233" t="s">
        <v>206</v>
      </c>
      <c r="C54" s="234">
        <v>13087</v>
      </c>
      <c r="D54" s="234">
        <v>22352</v>
      </c>
      <c r="E54" s="234">
        <v>13290</v>
      </c>
      <c r="F54" s="234">
        <v>11395</v>
      </c>
      <c r="G54" s="10"/>
    </row>
    <row r="55" spans="2:7">
      <c r="B55" s="233" t="s">
        <v>207</v>
      </c>
      <c r="C55" s="234">
        <v>18125</v>
      </c>
      <c r="D55" s="234">
        <v>30927</v>
      </c>
      <c r="E55" s="234">
        <v>17350</v>
      </c>
      <c r="F55" s="234">
        <v>15782</v>
      </c>
      <c r="G55" s="10"/>
    </row>
    <row r="56" spans="2:7">
      <c r="B56" s="233" t="s">
        <v>208</v>
      </c>
      <c r="C56" s="234">
        <v>23819</v>
      </c>
      <c r="D56" s="234">
        <v>40640</v>
      </c>
      <c r="E56" s="234">
        <v>22585</v>
      </c>
      <c r="F56" s="234">
        <v>20773</v>
      </c>
      <c r="G56" s="10"/>
    </row>
    <row r="57" spans="2:7">
      <c r="B57" s="233" t="s">
        <v>209</v>
      </c>
      <c r="C57" s="234">
        <v>39317</v>
      </c>
      <c r="D57" s="234">
        <v>67035</v>
      </c>
      <c r="E57" s="234">
        <v>37255</v>
      </c>
      <c r="F57" s="234">
        <v>37581</v>
      </c>
    </row>
    <row r="58" spans="2:7">
      <c r="B58" s="233" t="s">
        <v>210</v>
      </c>
      <c r="C58" s="234">
        <v>66364</v>
      </c>
      <c r="D58" s="234">
        <v>113149</v>
      </c>
      <c r="E58" s="234">
        <v>58350</v>
      </c>
      <c r="F58" s="234">
        <v>57880</v>
      </c>
    </row>
  </sheetData>
  <sheetProtection algorithmName="SHA-512" hashValue="7Tb8FS7PSVtwUc+JfIvVUMGHFbs8lFjmlQ58J7k+9A/luC0iN349oU+HRCq5N1fpCrPUidKXZTP+yO026Gbe4w==" saltValue="tJwlzr36vZ2rTWoR/iZmig==" spinCount="100000" sheet="1" objects="1" scenarios="1" selectLockedCells="1"/>
  <mergeCells count="4">
    <mergeCell ref="B9:B10"/>
    <mergeCell ref="H9:H10"/>
    <mergeCell ref="I9:I10"/>
    <mergeCell ref="B2:K6"/>
  </mergeCells>
  <conditionalFormatting sqref="L12">
    <cfRule type="cellIs" dxfId="41" priority="7" operator="lessThan">
      <formula>0</formula>
    </cfRule>
    <cfRule type="cellIs" dxfId="40" priority="8" operator="greaterThan">
      <formula>0</formula>
    </cfRule>
  </conditionalFormatting>
  <conditionalFormatting sqref="L13:L31 L34">
    <cfRule type="cellIs" dxfId="39" priority="5" operator="lessThan">
      <formula>0</formula>
    </cfRule>
    <cfRule type="cellIs" dxfId="38" priority="6" operator="greaterThan">
      <formula>0</formula>
    </cfRule>
  </conditionalFormatting>
  <conditionalFormatting sqref="L32">
    <cfRule type="cellIs" dxfId="37" priority="3" operator="lessThan">
      <formula>0</formula>
    </cfRule>
    <cfRule type="cellIs" dxfId="36" priority="4" operator="greaterThan">
      <formula>0</formula>
    </cfRule>
  </conditionalFormatting>
  <conditionalFormatting sqref="L33">
    <cfRule type="cellIs" dxfId="35" priority="1" operator="lessThan">
      <formula>0</formula>
    </cfRule>
    <cfRule type="cellIs" dxfId="34" priority="2" operator="greaterThan">
      <formula>0</formula>
    </cfRule>
  </conditionalFormatting>
  <printOptions horizontalCentered="1"/>
  <pageMargins left="0.31496062992125984" right="0.31496062992125984" top="1.1417322834645669" bottom="0.74803149606299213" header="0.31496062992125984" footer="0.31496062992125984"/>
  <pageSetup paperSize="9" scale="62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8"/>
  <sheetViews>
    <sheetView showGridLines="0" showRowColHeaders="0" zoomScaleNormal="100" zoomScaleSheetLayoutView="100" workbookViewId="0">
      <pane xSplit="1" ySplit="11" topLeftCell="B13" activePane="bottomRight" state="frozen"/>
      <selection pane="topRight" activeCell="B1" sqref="B1"/>
      <selection pane="bottomLeft" activeCell="A12" sqref="A12"/>
      <selection pane="bottomRight" activeCell="J10" sqref="J10"/>
    </sheetView>
  </sheetViews>
  <sheetFormatPr baseColWidth="10" defaultRowHeight="15"/>
  <cols>
    <col min="1" max="1" width="7.5703125" style="2" customWidth="1"/>
    <col min="2" max="2" width="40.85546875" style="6" customWidth="1"/>
    <col min="3" max="3" width="11.42578125" style="6"/>
    <col min="4" max="4" width="13.28515625" style="6" customWidth="1"/>
    <col min="5" max="5" width="11.42578125" style="6"/>
    <col min="6" max="6" width="15.28515625" style="6" customWidth="1"/>
    <col min="7" max="9" width="14" style="2" customWidth="1"/>
    <col min="10" max="16384" width="11.42578125" style="2"/>
  </cols>
  <sheetData>
    <row r="1" spans="2:14" ht="9" customHeight="1" thickBot="1">
      <c r="B1" s="2"/>
      <c r="C1" s="2"/>
      <c r="D1" s="2"/>
      <c r="E1" s="2"/>
      <c r="F1" s="2"/>
    </row>
    <row r="2" spans="2:14" ht="15.75" thickTop="1">
      <c r="B2" s="271"/>
      <c r="C2" s="272"/>
      <c r="D2" s="272"/>
      <c r="E2" s="272"/>
      <c r="F2" s="272"/>
      <c r="G2" s="272"/>
      <c r="H2" s="272"/>
      <c r="I2" s="272"/>
      <c r="J2" s="272"/>
      <c r="K2" s="273"/>
    </row>
    <row r="3" spans="2:14">
      <c r="B3" s="274"/>
      <c r="C3" s="275"/>
      <c r="D3" s="275"/>
      <c r="E3" s="275"/>
      <c r="F3" s="275"/>
      <c r="G3" s="275"/>
      <c r="H3" s="275"/>
      <c r="I3" s="275"/>
      <c r="J3" s="275"/>
      <c r="K3" s="276"/>
    </row>
    <row r="4" spans="2:14">
      <c r="B4" s="274"/>
      <c r="C4" s="275"/>
      <c r="D4" s="275"/>
      <c r="E4" s="275"/>
      <c r="F4" s="275"/>
      <c r="G4" s="275"/>
      <c r="H4" s="275"/>
      <c r="I4" s="275"/>
      <c r="J4" s="275"/>
      <c r="K4" s="276"/>
    </row>
    <row r="5" spans="2:14">
      <c r="B5" s="274"/>
      <c r="C5" s="275"/>
      <c r="D5" s="275"/>
      <c r="E5" s="275"/>
      <c r="F5" s="275"/>
      <c r="G5" s="275"/>
      <c r="H5" s="275"/>
      <c r="I5" s="275"/>
      <c r="J5" s="275"/>
      <c r="K5" s="276"/>
    </row>
    <row r="6" spans="2:14" ht="15.75" thickBot="1">
      <c r="B6" s="274"/>
      <c r="C6" s="275"/>
      <c r="D6" s="275"/>
      <c r="E6" s="275"/>
      <c r="F6" s="275"/>
      <c r="G6" s="275"/>
      <c r="H6" s="275"/>
      <c r="I6" s="275"/>
      <c r="J6" s="275"/>
      <c r="K6" s="276"/>
    </row>
    <row r="7" spans="2:14" ht="15.75">
      <c r="B7" s="24"/>
      <c r="C7" s="21"/>
      <c r="D7" s="21"/>
      <c r="E7" s="21"/>
      <c r="F7" s="21"/>
      <c r="G7" s="21"/>
      <c r="H7" s="21"/>
      <c r="I7" s="21"/>
      <c r="J7" s="21"/>
      <c r="K7" s="21"/>
      <c r="N7" s="3"/>
    </row>
    <row r="8" spans="2:14" ht="18.95" customHeight="1">
      <c r="B8" s="25"/>
      <c r="C8" s="23"/>
      <c r="D8" s="23"/>
      <c r="E8" s="23"/>
      <c r="F8" s="23"/>
      <c r="G8" s="23"/>
      <c r="H8" s="23"/>
      <c r="I8" s="23"/>
      <c r="J8" s="23"/>
      <c r="K8" s="23"/>
    </row>
    <row r="9" spans="2:14" ht="30" customHeight="1" thickBot="1">
      <c r="B9" s="277" t="s">
        <v>139</v>
      </c>
      <c r="C9" s="217" t="s">
        <v>95</v>
      </c>
      <c r="D9" s="217" t="s">
        <v>96</v>
      </c>
      <c r="E9" s="217" t="s">
        <v>97</v>
      </c>
      <c r="F9" s="217" t="s">
        <v>98</v>
      </c>
      <c r="G9" s="217" t="s">
        <v>20</v>
      </c>
      <c r="H9" s="282" t="s">
        <v>82</v>
      </c>
      <c r="I9" s="282" t="s">
        <v>83</v>
      </c>
      <c r="J9" s="217" t="s">
        <v>21</v>
      </c>
      <c r="K9" s="211" t="s">
        <v>27</v>
      </c>
    </row>
    <row r="10" spans="2:14" ht="19.5" customHeight="1" thickBot="1">
      <c r="B10" s="267"/>
      <c r="C10" s="222">
        <v>0</v>
      </c>
      <c r="D10" s="223">
        <v>0</v>
      </c>
      <c r="E10" s="223">
        <v>0</v>
      </c>
      <c r="F10" s="223">
        <v>0</v>
      </c>
      <c r="G10" s="224">
        <f>(1-(1-C10)*(1-F10)*(1-D10))</f>
        <v>0</v>
      </c>
      <c r="H10" s="283"/>
      <c r="I10" s="284"/>
      <c r="J10" s="225"/>
      <c r="K10" s="226">
        <v>0</v>
      </c>
      <c r="L10" s="57" t="str">
        <f>IF(J10&gt;0,"Descuento Equivalentes a",".")</f>
        <v>.</v>
      </c>
    </row>
    <row r="11" spans="2:14" ht="18.95" customHeight="1" thickBot="1">
      <c r="B11" s="50" t="s">
        <v>23</v>
      </c>
      <c r="C11" s="210" t="s">
        <v>22</v>
      </c>
      <c r="D11" s="210" t="s">
        <v>24</v>
      </c>
      <c r="E11" s="210" t="s">
        <v>0</v>
      </c>
      <c r="F11" s="210" t="s">
        <v>25</v>
      </c>
      <c r="G11" s="210" t="s">
        <v>26</v>
      </c>
      <c r="H11" s="51" t="s">
        <v>85</v>
      </c>
      <c r="I11" s="51" t="s">
        <v>84</v>
      </c>
      <c r="J11" s="210" t="s">
        <v>1</v>
      </c>
      <c r="K11" s="212" t="s">
        <v>2</v>
      </c>
      <c r="L11" s="58" t="str">
        <f>IF(J10&gt;0,"Precios Competencia",".")</f>
        <v>.</v>
      </c>
    </row>
    <row r="12" spans="2:14" ht="17.100000000000001" customHeight="1" thickTop="1">
      <c r="B12" s="285" t="s">
        <v>107</v>
      </c>
      <c r="C12" s="286"/>
      <c r="D12" s="286"/>
      <c r="E12" s="286"/>
      <c r="F12" s="286"/>
      <c r="G12" s="286"/>
      <c r="H12" s="286"/>
      <c r="I12" s="286"/>
      <c r="J12" s="286"/>
      <c r="K12" s="287"/>
      <c r="L12" s="34"/>
    </row>
    <row r="13" spans="2:14" ht="17.100000000000001" customHeight="1">
      <c r="B13" s="108" t="s">
        <v>101</v>
      </c>
      <c r="C13" s="75">
        <v>685</v>
      </c>
      <c r="D13" s="76">
        <f>C13*(1-$C$10)*(1-$D$10)</f>
        <v>685</v>
      </c>
      <c r="E13" s="76">
        <f>D13*$E$10</f>
        <v>0</v>
      </c>
      <c r="F13" s="76">
        <f>D13*$F$10</f>
        <v>0</v>
      </c>
      <c r="G13" s="77">
        <f>(D13-F13)+E13</f>
        <v>685</v>
      </c>
      <c r="H13" s="78"/>
      <c r="I13" s="79">
        <f t="shared" ref="I13:I20" si="0">IF(G13=0,0,1-H13/G13)</f>
        <v>1</v>
      </c>
      <c r="J13" s="80">
        <f>((IF($J$10=2,C22,IF($J$10=1,D22,IF($J$10=3,E22,IF($J$10=4,F22,0))))))*(1-$K$10)</f>
        <v>0</v>
      </c>
      <c r="K13" s="81">
        <f>IF(J13=0,0,1-J13/G13)</f>
        <v>0</v>
      </c>
      <c r="L13" s="56">
        <f>IF(J13=0,0,(1-H13/J13))</f>
        <v>0</v>
      </c>
      <c r="M13" s="3"/>
      <c r="N13" s="3"/>
    </row>
    <row r="14" spans="2:14" ht="17.100000000000001" customHeight="1">
      <c r="B14" s="109" t="s">
        <v>102</v>
      </c>
      <c r="C14" s="83">
        <v>1040</v>
      </c>
      <c r="D14" s="84">
        <f>C14*(1-$C$10)*(1-$D$10)</f>
        <v>1040</v>
      </c>
      <c r="E14" s="84">
        <f>D14*$E$10</f>
        <v>0</v>
      </c>
      <c r="F14" s="84">
        <f>D14*$F$10</f>
        <v>0</v>
      </c>
      <c r="G14" s="85">
        <f>(D14-F14)+E14</f>
        <v>1040</v>
      </c>
      <c r="H14" s="86"/>
      <c r="I14" s="87">
        <f t="shared" si="0"/>
        <v>1</v>
      </c>
      <c r="J14" s="88">
        <f>((IF($J$10=2,C23,IF($J$10=1,D23,IF($J$10=3,E23,IF($J$10=4,F23,0))))))*(1-$K$10)</f>
        <v>0</v>
      </c>
      <c r="K14" s="89">
        <f>IF(J14=0,0,1-J14/G14)</f>
        <v>0</v>
      </c>
      <c r="L14" s="56">
        <f>IF(J14=0,0,(1-H14/J14))</f>
        <v>0</v>
      </c>
      <c r="M14" s="3"/>
      <c r="N14" s="3"/>
    </row>
    <row r="15" spans="2:14" ht="17.100000000000001" customHeight="1">
      <c r="B15" s="108" t="s">
        <v>103</v>
      </c>
      <c r="C15" s="75">
        <v>1511</v>
      </c>
      <c r="D15" s="76">
        <f>C15*(1-$C$10)*(1-$D$10)</f>
        <v>1511</v>
      </c>
      <c r="E15" s="76">
        <f>D15*$E$10</f>
        <v>0</v>
      </c>
      <c r="F15" s="76">
        <f>D15*$F$10</f>
        <v>0</v>
      </c>
      <c r="G15" s="77">
        <f>(D15-F15)+E15</f>
        <v>1511</v>
      </c>
      <c r="H15" s="78"/>
      <c r="I15" s="79">
        <f t="shared" si="0"/>
        <v>1</v>
      </c>
      <c r="J15" s="80">
        <f>((IF($J$10=2,C24,IF($J$10=1,D24,IF($J$10=3,E24,IF($J$10=4,F24,0))))))*(1-$K$10)</f>
        <v>0</v>
      </c>
      <c r="K15" s="81">
        <f>IF(J15=0,0,1-J15/G15)</f>
        <v>0</v>
      </c>
      <c r="L15" s="56">
        <f>IF(J15=0,0,(1-H15/J15))</f>
        <v>0</v>
      </c>
      <c r="M15" s="3"/>
      <c r="N15" s="3"/>
    </row>
    <row r="16" spans="2:14" ht="17.100000000000001" customHeight="1">
      <c r="B16" s="109" t="s">
        <v>104</v>
      </c>
      <c r="C16" s="83">
        <v>2457</v>
      </c>
      <c r="D16" s="84">
        <f>C16*(1-$C$10)*(1-$D$10)</f>
        <v>2457</v>
      </c>
      <c r="E16" s="84">
        <f>D16*$E$10</f>
        <v>0</v>
      </c>
      <c r="F16" s="84">
        <f>D16*$F$10</f>
        <v>0</v>
      </c>
      <c r="G16" s="85">
        <f>(D16-F16)+E16</f>
        <v>2457</v>
      </c>
      <c r="H16" s="86"/>
      <c r="I16" s="87">
        <f t="shared" si="0"/>
        <v>1</v>
      </c>
      <c r="J16" s="88">
        <f>((IF($J$10=2,C25,IF($J$10=1,D25,IF($J$10=3,E25,IF($J$10=4,F25,0))))))*(1-$K$10)</f>
        <v>0</v>
      </c>
      <c r="K16" s="89">
        <f>IF(J16=0,0,1-J16/G16)</f>
        <v>0</v>
      </c>
      <c r="L16" s="56">
        <f>IF(J16=0,0,(1-H16/J16))</f>
        <v>0</v>
      </c>
      <c r="M16" s="3"/>
      <c r="N16" s="3"/>
    </row>
    <row r="17" spans="1:14" ht="17.100000000000001" customHeight="1">
      <c r="B17" s="108" t="s">
        <v>142</v>
      </c>
      <c r="C17" s="75">
        <v>3892</v>
      </c>
      <c r="D17" s="76">
        <f>C17*(1-$C$10)*(1-$D$10)</f>
        <v>3892</v>
      </c>
      <c r="E17" s="76">
        <f>D17*$E$10</f>
        <v>0</v>
      </c>
      <c r="F17" s="76">
        <f>D17*$F$10</f>
        <v>0</v>
      </c>
      <c r="G17" s="77">
        <f>(D17-F17)+E17</f>
        <v>3892</v>
      </c>
      <c r="H17" s="78"/>
      <c r="I17" s="79">
        <f>IF(G17=0,0,1-H17/G17)</f>
        <v>1</v>
      </c>
      <c r="J17" s="80">
        <f>((IF($J$10=2,C26,IF($J$10=1,D26,IF($J$10=3,E26,IF($J$10=4,F26,0))))))*(1-$K$10)</f>
        <v>0</v>
      </c>
      <c r="K17" s="81">
        <f>IF(J17=0,0,1-J17/G17)</f>
        <v>0</v>
      </c>
      <c r="L17" s="56">
        <f>IF(J17=0,0,(1-H17/J17))</f>
        <v>0</v>
      </c>
      <c r="M17" s="3"/>
      <c r="N17" s="3"/>
    </row>
    <row r="18" spans="1:14" ht="17.100000000000001" customHeight="1">
      <c r="B18" s="288" t="s">
        <v>108</v>
      </c>
      <c r="C18" s="289"/>
      <c r="D18" s="289"/>
      <c r="E18" s="289"/>
      <c r="F18" s="289"/>
      <c r="G18" s="289"/>
      <c r="H18" s="289"/>
      <c r="I18" s="289"/>
      <c r="J18" s="289"/>
      <c r="K18" s="290"/>
    </row>
    <row r="19" spans="1:14" ht="17.100000000000001" customHeight="1">
      <c r="B19" s="63" t="s">
        <v>28</v>
      </c>
      <c r="C19" s="75">
        <v>840</v>
      </c>
      <c r="D19" s="76">
        <f>C19*(1-$C$10)*(1-$D$10)</f>
        <v>840</v>
      </c>
      <c r="E19" s="76">
        <f>D19*$E$10</f>
        <v>0</v>
      </c>
      <c r="F19" s="76">
        <f>D19*$F$10</f>
        <v>0</v>
      </c>
      <c r="G19" s="77">
        <f>(D19-F19)+E19</f>
        <v>840</v>
      </c>
      <c r="H19" s="78"/>
      <c r="I19" s="79">
        <f t="shared" si="0"/>
        <v>1</v>
      </c>
      <c r="J19" s="80">
        <f>((IF($J$10=2,C27,IF($J$10=1,D27,IF($J$10=3,E27,IF($J$10=4,F27,0))))))*(1-$K$10)</f>
        <v>0</v>
      </c>
      <c r="K19" s="81">
        <f>IF(J19=0,0,1-J19/G19)</f>
        <v>0</v>
      </c>
      <c r="L19" s="56">
        <f>IF(J19=0,0,(1-H19/J19))</f>
        <v>0</v>
      </c>
    </row>
    <row r="20" spans="1:14" ht="17.100000000000001" customHeight="1" thickBot="1">
      <c r="B20" s="99" t="s">
        <v>29</v>
      </c>
      <c r="C20" s="100">
        <v>1463</v>
      </c>
      <c r="D20" s="101">
        <f>C20*(1-$C$10)*(1-$D$10)</f>
        <v>1463</v>
      </c>
      <c r="E20" s="101">
        <f>D20*$E$10</f>
        <v>0</v>
      </c>
      <c r="F20" s="101">
        <f>D20*$F$10</f>
        <v>0</v>
      </c>
      <c r="G20" s="102">
        <f>(D20-F20)+E20</f>
        <v>1463</v>
      </c>
      <c r="H20" s="103"/>
      <c r="I20" s="104">
        <f t="shared" si="0"/>
        <v>1</v>
      </c>
      <c r="J20" s="105">
        <f>((IF($J$10=2,C28,IF($J$10=1,D28,IF($J$10=3,E28,IF($J$10=4,F28,0))))))*(1-$K$10)</f>
        <v>0</v>
      </c>
      <c r="K20" s="106">
        <f>IF(J20=0,0,1-J20/G20)</f>
        <v>0</v>
      </c>
      <c r="L20" s="56">
        <f>IF(J20=0,0,(1-H20/J20))</f>
        <v>0</v>
      </c>
    </row>
    <row r="21" spans="1:14" s="10" customFormat="1" ht="17.100000000000001" customHeight="1" thickTop="1">
      <c r="A21" s="2"/>
      <c r="B21" s="237"/>
      <c r="C21" s="232">
        <v>66</v>
      </c>
      <c r="D21" s="232">
        <v>306</v>
      </c>
      <c r="E21" s="232">
        <v>83</v>
      </c>
      <c r="F21" s="232">
        <v>11</v>
      </c>
      <c r="G21" s="40"/>
      <c r="H21" s="164"/>
      <c r="I21" s="164"/>
      <c r="J21" s="164"/>
      <c r="K21" s="164"/>
    </row>
    <row r="22" spans="1:14" s="10" customFormat="1" ht="17.100000000000001" customHeight="1">
      <c r="A22" s="2"/>
      <c r="B22" s="238" t="s">
        <v>101</v>
      </c>
      <c r="C22" s="234">
        <v>704</v>
      </c>
      <c r="D22" s="234">
        <v>1200</v>
      </c>
      <c r="E22" s="234">
        <v>670</v>
      </c>
      <c r="F22" s="234">
        <v>630</v>
      </c>
      <c r="G22" s="52"/>
      <c r="H22" s="164"/>
      <c r="I22" s="164"/>
      <c r="J22" s="164"/>
      <c r="K22" s="164"/>
    </row>
    <row r="23" spans="1:14" s="10" customFormat="1" ht="17.100000000000001" customHeight="1">
      <c r="A23" s="2"/>
      <c r="B23" s="238" t="s">
        <v>102</v>
      </c>
      <c r="C23" s="234">
        <v>1069</v>
      </c>
      <c r="D23" s="234">
        <v>1827</v>
      </c>
      <c r="E23" s="234">
        <v>1020</v>
      </c>
      <c r="F23" s="234">
        <v>957</v>
      </c>
      <c r="G23" s="52"/>
      <c r="H23" s="164"/>
      <c r="I23" s="164"/>
      <c r="J23" s="164"/>
      <c r="K23" s="164"/>
    </row>
    <row r="24" spans="1:14" s="10" customFormat="1" ht="17.100000000000001" customHeight="1">
      <c r="A24" s="2"/>
      <c r="B24" s="238" t="s">
        <v>103</v>
      </c>
      <c r="C24" s="234">
        <v>1553</v>
      </c>
      <c r="D24" s="234">
        <v>2649</v>
      </c>
      <c r="E24" s="234">
        <v>1480</v>
      </c>
      <c r="F24" s="234">
        <v>1390</v>
      </c>
      <c r="G24" s="52"/>
      <c r="H24" s="164"/>
      <c r="I24" s="164"/>
      <c r="J24" s="164"/>
      <c r="K24" s="164"/>
    </row>
    <row r="25" spans="1:14" s="10" customFormat="1" ht="17.100000000000001" customHeight="1">
      <c r="A25" s="2"/>
      <c r="B25" s="238" t="s">
        <v>104</v>
      </c>
      <c r="C25" s="234">
        <v>2525</v>
      </c>
      <c r="D25" s="234">
        <v>4308</v>
      </c>
      <c r="E25" s="234">
        <v>2415</v>
      </c>
      <c r="F25" s="234">
        <v>2260</v>
      </c>
      <c r="G25" s="52"/>
      <c r="H25" s="164"/>
      <c r="I25" s="164"/>
      <c r="J25" s="164"/>
      <c r="K25" s="164"/>
    </row>
    <row r="26" spans="1:14" s="10" customFormat="1" ht="17.100000000000001" customHeight="1">
      <c r="A26" s="2"/>
      <c r="B26" s="238" t="s">
        <v>142</v>
      </c>
      <c r="C26" s="234">
        <v>4001</v>
      </c>
      <c r="D26" s="234">
        <v>6827</v>
      </c>
      <c r="E26" s="234">
        <v>3820</v>
      </c>
      <c r="F26" s="234">
        <v>3581</v>
      </c>
      <c r="G26" s="52"/>
      <c r="H26" s="164"/>
      <c r="I26" s="164"/>
      <c r="J26" s="164"/>
      <c r="K26" s="164"/>
    </row>
    <row r="27" spans="1:14" s="10" customFormat="1" ht="17.100000000000001" customHeight="1">
      <c r="A27" s="2"/>
      <c r="B27" s="238" t="s">
        <v>211</v>
      </c>
      <c r="C27" s="234">
        <v>0</v>
      </c>
      <c r="D27" s="234">
        <v>1504</v>
      </c>
      <c r="E27" s="234">
        <v>0</v>
      </c>
      <c r="F27" s="234">
        <v>773</v>
      </c>
      <c r="G27" s="164"/>
      <c r="H27" s="164"/>
      <c r="I27" s="164"/>
      <c r="J27" s="164"/>
      <c r="K27" s="164"/>
    </row>
    <row r="28" spans="1:14" s="10" customFormat="1" ht="16.5">
      <c r="A28" s="2"/>
      <c r="B28" s="238" t="s">
        <v>212</v>
      </c>
      <c r="C28" s="234">
        <v>0</v>
      </c>
      <c r="D28" s="234">
        <v>2722</v>
      </c>
      <c r="E28" s="234">
        <v>0</v>
      </c>
      <c r="F28" s="234">
        <v>1346</v>
      </c>
      <c r="G28" s="164"/>
      <c r="H28" s="164"/>
    </row>
  </sheetData>
  <sheetProtection algorithmName="SHA-512" hashValue="uYcP6eVIdDPz8QvwvQ4L8Izu3lE69orzGq3GUf/iFtl95mR/oFlBDdTP2zRZqbtfoXTWnDERLFBYpkGl6vQ+KA==" saltValue="KAqQv5iz3OBRyZFwSRsX4Q==" spinCount="100000" sheet="1" objects="1" scenarios="1" selectLockedCells="1"/>
  <mergeCells count="6">
    <mergeCell ref="B18:K18"/>
    <mergeCell ref="B2:K6"/>
    <mergeCell ref="B9:B10"/>
    <mergeCell ref="H9:H10"/>
    <mergeCell ref="I9:I10"/>
    <mergeCell ref="B12:K12"/>
  </mergeCells>
  <conditionalFormatting sqref="L13:L16">
    <cfRule type="cellIs" dxfId="33" priority="9" operator="lessThan">
      <formula>0</formula>
    </cfRule>
    <cfRule type="cellIs" dxfId="32" priority="10" operator="greaterThan">
      <formula>0</formula>
    </cfRule>
  </conditionalFormatting>
  <conditionalFormatting sqref="L19:L20">
    <cfRule type="cellIs" dxfId="31" priority="7" operator="lessThan">
      <formula>0</formula>
    </cfRule>
    <cfRule type="cellIs" dxfId="30" priority="8" operator="greaterThan">
      <formula>0</formula>
    </cfRule>
  </conditionalFormatting>
  <conditionalFormatting sqref="L17">
    <cfRule type="cellIs" dxfId="29" priority="1" operator="lessThan">
      <formula>0</formula>
    </cfRule>
    <cfRule type="cellIs" dxfId="28" priority="2" operator="greaterThan">
      <formula>0</formula>
    </cfRule>
  </conditionalFormatting>
  <printOptions horizontalCentered="1"/>
  <pageMargins left="0.31496062992125984" right="0.31496062992125984" top="1.1417322834645669" bottom="0.74803149606299213" header="0.31496062992125984" footer="0.31496062992125984"/>
  <pageSetup paperSize="9" scale="62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1"/>
  <sheetViews>
    <sheetView showGridLines="0" showRowColHeaders="0" zoomScaleNormal="100" zoomScaleSheetLayoutView="100" workbookViewId="0">
      <pane xSplit="1" ySplit="11" topLeftCell="B12" activePane="bottomRight" state="frozen"/>
      <selection pane="topRight" activeCell="B1" sqref="B1"/>
      <selection pane="bottomLeft" activeCell="A12" sqref="A12"/>
      <selection pane="bottomRight" activeCell="J10" sqref="J10"/>
    </sheetView>
  </sheetViews>
  <sheetFormatPr baseColWidth="10" defaultRowHeight="18"/>
  <cols>
    <col min="1" max="1" width="7.5703125" style="2" customWidth="1"/>
    <col min="2" max="2" width="40.85546875" style="2" customWidth="1"/>
    <col min="3" max="3" width="11.42578125" style="2"/>
    <col min="4" max="4" width="13.28515625" style="7" customWidth="1"/>
    <col min="5" max="5" width="11.42578125" style="2"/>
    <col min="6" max="6" width="15.28515625" style="2" customWidth="1"/>
    <col min="7" max="9" width="14" style="2" customWidth="1"/>
    <col min="10" max="16384" width="11.42578125" style="2"/>
  </cols>
  <sheetData>
    <row r="1" spans="1:12" ht="9" customHeight="1" thickBot="1">
      <c r="D1" s="2"/>
    </row>
    <row r="2" spans="1:12" ht="15.75" thickTop="1">
      <c r="B2" s="271"/>
      <c r="C2" s="272"/>
      <c r="D2" s="272"/>
      <c r="E2" s="272"/>
      <c r="F2" s="272"/>
      <c r="G2" s="272"/>
      <c r="H2" s="272"/>
      <c r="I2" s="272"/>
      <c r="J2" s="272"/>
      <c r="K2" s="273"/>
    </row>
    <row r="3" spans="1:12" ht="15">
      <c r="B3" s="274"/>
      <c r="C3" s="275"/>
      <c r="D3" s="275"/>
      <c r="E3" s="275"/>
      <c r="F3" s="275"/>
      <c r="G3" s="275"/>
      <c r="H3" s="275"/>
      <c r="I3" s="275"/>
      <c r="J3" s="275"/>
      <c r="K3" s="276"/>
    </row>
    <row r="4" spans="1:12" ht="15">
      <c r="B4" s="274"/>
      <c r="C4" s="275"/>
      <c r="D4" s="275"/>
      <c r="E4" s="275"/>
      <c r="F4" s="275"/>
      <c r="G4" s="275"/>
      <c r="H4" s="275"/>
      <c r="I4" s="275"/>
      <c r="J4" s="275"/>
      <c r="K4" s="276"/>
    </row>
    <row r="5" spans="1:12" ht="15">
      <c r="B5" s="274"/>
      <c r="C5" s="275"/>
      <c r="D5" s="275"/>
      <c r="E5" s="275"/>
      <c r="F5" s="275"/>
      <c r="G5" s="275"/>
      <c r="H5" s="275"/>
      <c r="I5" s="275"/>
      <c r="J5" s="275"/>
      <c r="K5" s="276"/>
    </row>
    <row r="6" spans="1:12" ht="15.75" thickBot="1">
      <c r="B6" s="274"/>
      <c r="C6" s="275"/>
      <c r="D6" s="275"/>
      <c r="E6" s="275"/>
      <c r="F6" s="275"/>
      <c r="G6" s="275"/>
      <c r="H6" s="275"/>
      <c r="I6" s="275"/>
      <c r="J6" s="275"/>
      <c r="K6" s="276"/>
    </row>
    <row r="7" spans="1:12" ht="15">
      <c r="B7" s="24"/>
      <c r="C7" s="21"/>
      <c r="D7" s="21"/>
      <c r="E7" s="21"/>
      <c r="F7" s="21"/>
      <c r="G7" s="21"/>
      <c r="H7" s="21"/>
      <c r="I7" s="21"/>
      <c r="J7" s="21"/>
      <c r="K7" s="21"/>
    </row>
    <row r="8" spans="1:12" ht="18.95" customHeight="1">
      <c r="B8" s="25"/>
      <c r="C8" s="23"/>
      <c r="D8" s="23"/>
      <c r="E8" s="23"/>
      <c r="F8" s="23"/>
      <c r="G8" s="23"/>
      <c r="H8" s="23"/>
      <c r="I8" s="23"/>
      <c r="J8" s="23"/>
      <c r="K8" s="23"/>
    </row>
    <row r="9" spans="1:12" ht="30" customHeight="1" thickBot="1">
      <c r="B9" s="277" t="s">
        <v>277</v>
      </c>
      <c r="C9" s="217" t="s">
        <v>95</v>
      </c>
      <c r="D9" s="217" t="s">
        <v>96</v>
      </c>
      <c r="E9" s="217" t="s">
        <v>97</v>
      </c>
      <c r="F9" s="217" t="s">
        <v>98</v>
      </c>
      <c r="G9" s="217" t="s">
        <v>20</v>
      </c>
      <c r="H9" s="282" t="s">
        <v>82</v>
      </c>
      <c r="I9" s="282" t="s">
        <v>83</v>
      </c>
      <c r="J9" s="217" t="s">
        <v>21</v>
      </c>
      <c r="K9" s="211" t="s">
        <v>27</v>
      </c>
    </row>
    <row r="10" spans="1:12" ht="19.5" customHeight="1" thickBot="1">
      <c r="B10" s="267"/>
      <c r="C10" s="222">
        <v>0</v>
      </c>
      <c r="D10" s="223">
        <v>0</v>
      </c>
      <c r="E10" s="223">
        <v>0</v>
      </c>
      <c r="F10" s="223">
        <v>0</v>
      </c>
      <c r="G10" s="224">
        <f>(1-(1-C10)*(1-F10)*(1-D10))</f>
        <v>0</v>
      </c>
      <c r="H10" s="283"/>
      <c r="I10" s="284"/>
      <c r="J10" s="225"/>
      <c r="K10" s="226">
        <v>0</v>
      </c>
      <c r="L10" s="57" t="str">
        <f>IF(J10&gt;0,"Descuento Equivalentes a",".")</f>
        <v>.</v>
      </c>
    </row>
    <row r="11" spans="1:12" ht="18.95" customHeight="1" thickBot="1">
      <c r="B11" s="50" t="s">
        <v>23</v>
      </c>
      <c r="C11" s="210" t="s">
        <v>22</v>
      </c>
      <c r="D11" s="210" t="s">
        <v>24</v>
      </c>
      <c r="E11" s="210" t="s">
        <v>0</v>
      </c>
      <c r="F11" s="210" t="s">
        <v>25</v>
      </c>
      <c r="G11" s="210" t="s">
        <v>26</v>
      </c>
      <c r="H11" s="51" t="s">
        <v>85</v>
      </c>
      <c r="I11" s="51" t="s">
        <v>84</v>
      </c>
      <c r="J11" s="210" t="s">
        <v>1</v>
      </c>
      <c r="K11" s="212" t="s">
        <v>2</v>
      </c>
      <c r="L11" s="58" t="str">
        <f>IF(J10&gt;0,"Precios Competencia",".")</f>
        <v>.</v>
      </c>
    </row>
    <row r="12" spans="1:12" ht="17.100000000000001" customHeight="1" thickTop="1">
      <c r="A12" s="66"/>
      <c r="B12" s="110" t="s">
        <v>168</v>
      </c>
      <c r="C12" s="111">
        <v>4726</v>
      </c>
      <c r="D12" s="112">
        <f>C12*(1-$C$10)*(1-$D$10)</f>
        <v>4726</v>
      </c>
      <c r="E12" s="112">
        <f>D12*$E$10</f>
        <v>0</v>
      </c>
      <c r="F12" s="112">
        <f>D12*$F$10</f>
        <v>0</v>
      </c>
      <c r="G12" s="113">
        <f>(D12-F12)+E12</f>
        <v>4726</v>
      </c>
      <c r="H12" s="114"/>
      <c r="I12" s="115">
        <f>IF(G12=0,0,1-H12/G12)</f>
        <v>1</v>
      </c>
      <c r="J12" s="116">
        <f>((IF($J$10=2,C30,IF($J$10=1,D30,IF($J$10=3,E30,IF($J$10=4,F30,0))))))*(1-$K$10)</f>
        <v>0</v>
      </c>
      <c r="K12" s="117">
        <f>IF(J12=0,0,1-J12/G12)</f>
        <v>0</v>
      </c>
      <c r="L12" s="56">
        <f t="shared" ref="L12:L28" si="0">IF(J12=0,0,(1-H12/J12))</f>
        <v>0</v>
      </c>
    </row>
    <row r="13" spans="1:12" ht="17.100000000000001" customHeight="1">
      <c r="B13" s="118" t="s">
        <v>152</v>
      </c>
      <c r="C13" s="119">
        <v>1037</v>
      </c>
      <c r="D13" s="120">
        <f t="shared" ref="D13:D19" si="1">C13*(1-$C$10)*(1-$D$10)</f>
        <v>1037</v>
      </c>
      <c r="E13" s="120">
        <f t="shared" ref="E13:E19" si="2">D13*$E$10</f>
        <v>0</v>
      </c>
      <c r="F13" s="120">
        <f t="shared" ref="F13:F19" si="3">D13*$F$10</f>
        <v>0</v>
      </c>
      <c r="G13" s="121">
        <f t="shared" ref="G13:G19" si="4">(D13-F13)+E13</f>
        <v>1037</v>
      </c>
      <c r="H13" s="122"/>
      <c r="I13" s="123">
        <f>IF(G13=0,0,1-H13/G13)</f>
        <v>1</v>
      </c>
      <c r="J13" s="124">
        <f t="shared" ref="J13:J28" si="5">((IF($J$10=2,C31,IF($J$10=1,D31,IF($J$10=3,E31,IF($J$10=4,F31,0))))))*(1-$K$10)</f>
        <v>0</v>
      </c>
      <c r="K13" s="125">
        <f t="shared" ref="K13:K28" si="6">IF(J13=0,0,1-J13/G13)</f>
        <v>0</v>
      </c>
      <c r="L13" s="56">
        <f t="shared" si="0"/>
        <v>0</v>
      </c>
    </row>
    <row r="14" spans="1:12" ht="17.100000000000001" customHeight="1">
      <c r="B14" s="126" t="s">
        <v>153</v>
      </c>
      <c r="C14" s="127">
        <v>1480</v>
      </c>
      <c r="D14" s="128">
        <f>C14*(1-$C$10)*(1-$D$10)</f>
        <v>1480</v>
      </c>
      <c r="E14" s="128">
        <f>D14*$E$10</f>
        <v>0</v>
      </c>
      <c r="F14" s="128">
        <f>D14*$F$10</f>
        <v>0</v>
      </c>
      <c r="G14" s="129">
        <f>(D14-F14)+E14</f>
        <v>1480</v>
      </c>
      <c r="H14" s="130"/>
      <c r="I14" s="131">
        <f>IF(G14=0,0,1-H14/G14)</f>
        <v>1</v>
      </c>
      <c r="J14" s="132">
        <f t="shared" si="5"/>
        <v>0</v>
      </c>
      <c r="K14" s="133">
        <f t="shared" si="6"/>
        <v>0</v>
      </c>
      <c r="L14" s="56">
        <f t="shared" si="0"/>
        <v>0</v>
      </c>
    </row>
    <row r="15" spans="1:12" ht="17.100000000000001" customHeight="1">
      <c r="B15" s="134" t="s">
        <v>154</v>
      </c>
      <c r="C15" s="135">
        <v>2142</v>
      </c>
      <c r="D15" s="136">
        <f t="shared" si="1"/>
        <v>2142</v>
      </c>
      <c r="E15" s="136">
        <f t="shared" si="2"/>
        <v>0</v>
      </c>
      <c r="F15" s="136">
        <f t="shared" si="3"/>
        <v>0</v>
      </c>
      <c r="G15" s="137">
        <f t="shared" si="4"/>
        <v>2142</v>
      </c>
      <c r="H15" s="138"/>
      <c r="I15" s="90">
        <f t="shared" ref="I15:I28" si="7">IF(G15=0,0,1-H15/G15)</f>
        <v>1</v>
      </c>
      <c r="J15" s="139">
        <f t="shared" si="5"/>
        <v>0</v>
      </c>
      <c r="K15" s="140">
        <f t="shared" si="6"/>
        <v>0</v>
      </c>
      <c r="L15" s="56">
        <f t="shared" si="0"/>
        <v>0</v>
      </c>
    </row>
    <row r="16" spans="1:12" ht="17.100000000000001" customHeight="1">
      <c r="B16" s="126" t="s">
        <v>155</v>
      </c>
      <c r="C16" s="127">
        <v>3177</v>
      </c>
      <c r="D16" s="128">
        <f t="shared" si="1"/>
        <v>3177</v>
      </c>
      <c r="E16" s="128">
        <f t="shared" si="2"/>
        <v>0</v>
      </c>
      <c r="F16" s="128">
        <f t="shared" si="3"/>
        <v>0</v>
      </c>
      <c r="G16" s="129">
        <f t="shared" si="4"/>
        <v>3177</v>
      </c>
      <c r="H16" s="130"/>
      <c r="I16" s="131">
        <f t="shared" si="7"/>
        <v>1</v>
      </c>
      <c r="J16" s="132">
        <f t="shared" si="5"/>
        <v>0</v>
      </c>
      <c r="K16" s="133">
        <f t="shared" si="6"/>
        <v>0</v>
      </c>
      <c r="L16" s="56">
        <f t="shared" si="0"/>
        <v>0</v>
      </c>
    </row>
    <row r="17" spans="1:12" ht="17.100000000000001" customHeight="1">
      <c r="B17" s="134" t="s">
        <v>156</v>
      </c>
      <c r="C17" s="135">
        <v>4905</v>
      </c>
      <c r="D17" s="136">
        <f t="shared" si="1"/>
        <v>4905</v>
      </c>
      <c r="E17" s="136">
        <f t="shared" si="2"/>
        <v>0</v>
      </c>
      <c r="F17" s="136">
        <f t="shared" si="3"/>
        <v>0</v>
      </c>
      <c r="G17" s="137">
        <f t="shared" si="4"/>
        <v>4905</v>
      </c>
      <c r="H17" s="138"/>
      <c r="I17" s="90">
        <f t="shared" si="7"/>
        <v>1</v>
      </c>
      <c r="J17" s="139">
        <f t="shared" si="5"/>
        <v>0</v>
      </c>
      <c r="K17" s="140">
        <f t="shared" si="6"/>
        <v>0</v>
      </c>
      <c r="L17" s="56">
        <f t="shared" si="0"/>
        <v>0</v>
      </c>
    </row>
    <row r="18" spans="1:12" ht="17.100000000000001" customHeight="1">
      <c r="B18" s="126" t="s">
        <v>157</v>
      </c>
      <c r="C18" s="127">
        <v>7567</v>
      </c>
      <c r="D18" s="128">
        <f t="shared" si="1"/>
        <v>7567</v>
      </c>
      <c r="E18" s="128">
        <f t="shared" si="2"/>
        <v>0</v>
      </c>
      <c r="F18" s="128">
        <f t="shared" si="3"/>
        <v>0</v>
      </c>
      <c r="G18" s="129">
        <f t="shared" si="4"/>
        <v>7567</v>
      </c>
      <c r="H18" s="130"/>
      <c r="I18" s="131">
        <f t="shared" si="7"/>
        <v>1</v>
      </c>
      <c r="J18" s="132">
        <f t="shared" si="5"/>
        <v>0</v>
      </c>
      <c r="K18" s="133">
        <f t="shared" si="6"/>
        <v>0</v>
      </c>
      <c r="L18" s="56">
        <f t="shared" si="0"/>
        <v>0</v>
      </c>
    </row>
    <row r="19" spans="1:12" ht="17.100000000000001" customHeight="1">
      <c r="B19" s="134" t="s">
        <v>158</v>
      </c>
      <c r="C19" s="135">
        <v>11738</v>
      </c>
      <c r="D19" s="136">
        <f t="shared" si="1"/>
        <v>11738</v>
      </c>
      <c r="E19" s="136">
        <f t="shared" si="2"/>
        <v>0</v>
      </c>
      <c r="F19" s="136">
        <f t="shared" si="3"/>
        <v>0</v>
      </c>
      <c r="G19" s="137">
        <f t="shared" si="4"/>
        <v>11738</v>
      </c>
      <c r="H19" s="138"/>
      <c r="I19" s="90">
        <f t="shared" si="7"/>
        <v>1</v>
      </c>
      <c r="J19" s="139">
        <f t="shared" si="5"/>
        <v>0</v>
      </c>
      <c r="K19" s="140">
        <f t="shared" si="6"/>
        <v>0</v>
      </c>
      <c r="L19" s="56">
        <f t="shared" si="0"/>
        <v>0</v>
      </c>
    </row>
    <row r="20" spans="1:12" ht="17.100000000000001" customHeight="1">
      <c r="B20" s="126" t="s">
        <v>159</v>
      </c>
      <c r="C20" s="127">
        <v>19177</v>
      </c>
      <c r="D20" s="128">
        <f t="shared" ref="D20:D28" si="8">C20*(1-$C$10)*(1-$D$10)</f>
        <v>19177</v>
      </c>
      <c r="E20" s="128">
        <f t="shared" ref="E20:E28" si="9">D20*$E$10</f>
        <v>0</v>
      </c>
      <c r="F20" s="128">
        <f t="shared" ref="F20:F28" si="10">D20*$F$10</f>
        <v>0</v>
      </c>
      <c r="G20" s="129">
        <f t="shared" ref="G20:G28" si="11">(D20-F20)+E20</f>
        <v>19177</v>
      </c>
      <c r="H20" s="130"/>
      <c r="I20" s="131">
        <f t="shared" si="7"/>
        <v>1</v>
      </c>
      <c r="J20" s="132">
        <f t="shared" si="5"/>
        <v>0</v>
      </c>
      <c r="K20" s="133">
        <f t="shared" si="6"/>
        <v>0</v>
      </c>
      <c r="L20" s="56">
        <f t="shared" si="0"/>
        <v>0</v>
      </c>
    </row>
    <row r="21" spans="1:12" ht="17.100000000000001" customHeight="1">
      <c r="B21" s="134" t="s">
        <v>160</v>
      </c>
      <c r="C21" s="135">
        <v>23964</v>
      </c>
      <c r="D21" s="136">
        <f t="shared" si="8"/>
        <v>23964</v>
      </c>
      <c r="E21" s="136">
        <f t="shared" si="9"/>
        <v>0</v>
      </c>
      <c r="F21" s="136">
        <f t="shared" si="10"/>
        <v>0</v>
      </c>
      <c r="G21" s="137">
        <f t="shared" si="11"/>
        <v>23964</v>
      </c>
      <c r="H21" s="138"/>
      <c r="I21" s="90">
        <f t="shared" si="7"/>
        <v>1</v>
      </c>
      <c r="J21" s="139">
        <f t="shared" si="5"/>
        <v>0</v>
      </c>
      <c r="K21" s="140">
        <f t="shared" si="6"/>
        <v>0</v>
      </c>
      <c r="L21" s="56">
        <f t="shared" si="0"/>
        <v>0</v>
      </c>
    </row>
    <row r="22" spans="1:12" ht="17.100000000000001" customHeight="1">
      <c r="B22" s="126" t="s">
        <v>161</v>
      </c>
      <c r="C22" s="127">
        <v>30932</v>
      </c>
      <c r="D22" s="128">
        <f t="shared" si="8"/>
        <v>30932</v>
      </c>
      <c r="E22" s="128">
        <f t="shared" si="9"/>
        <v>0</v>
      </c>
      <c r="F22" s="128">
        <f t="shared" si="10"/>
        <v>0</v>
      </c>
      <c r="G22" s="129">
        <f t="shared" si="11"/>
        <v>30932</v>
      </c>
      <c r="H22" s="130"/>
      <c r="I22" s="131">
        <f>IF(G22=0,0,1-H22/G22)</f>
        <v>1</v>
      </c>
      <c r="J22" s="132">
        <f t="shared" si="5"/>
        <v>0</v>
      </c>
      <c r="K22" s="133">
        <f t="shared" si="6"/>
        <v>0</v>
      </c>
      <c r="L22" s="56">
        <f t="shared" si="0"/>
        <v>0</v>
      </c>
    </row>
    <row r="23" spans="1:12" ht="17.100000000000001" customHeight="1">
      <c r="B23" s="141" t="s">
        <v>162</v>
      </c>
      <c r="C23" s="75">
        <v>37548</v>
      </c>
      <c r="D23" s="76">
        <f t="shared" si="8"/>
        <v>37548</v>
      </c>
      <c r="E23" s="76">
        <f t="shared" si="9"/>
        <v>0</v>
      </c>
      <c r="F23" s="76">
        <f t="shared" si="10"/>
        <v>0</v>
      </c>
      <c r="G23" s="77">
        <f t="shared" si="11"/>
        <v>37548</v>
      </c>
      <c r="H23" s="78"/>
      <c r="I23" s="79">
        <f t="shared" si="7"/>
        <v>1</v>
      </c>
      <c r="J23" s="91">
        <f t="shared" si="5"/>
        <v>0</v>
      </c>
      <c r="K23" s="81">
        <f t="shared" si="6"/>
        <v>0</v>
      </c>
      <c r="L23" s="56">
        <f t="shared" si="0"/>
        <v>0</v>
      </c>
    </row>
    <row r="24" spans="1:12" ht="17.100000000000001" customHeight="1">
      <c r="B24" s="126" t="s">
        <v>163</v>
      </c>
      <c r="C24" s="127">
        <v>45338</v>
      </c>
      <c r="D24" s="128">
        <f t="shared" si="8"/>
        <v>45338</v>
      </c>
      <c r="E24" s="128">
        <f t="shared" si="9"/>
        <v>0</v>
      </c>
      <c r="F24" s="128">
        <f t="shared" si="10"/>
        <v>0</v>
      </c>
      <c r="G24" s="129">
        <f t="shared" si="11"/>
        <v>45338</v>
      </c>
      <c r="H24" s="130"/>
      <c r="I24" s="131">
        <f t="shared" si="7"/>
        <v>1</v>
      </c>
      <c r="J24" s="132">
        <f t="shared" si="5"/>
        <v>0</v>
      </c>
      <c r="K24" s="133">
        <f t="shared" si="6"/>
        <v>0</v>
      </c>
      <c r="L24" s="56">
        <f t="shared" si="0"/>
        <v>0</v>
      </c>
    </row>
    <row r="25" spans="1:12" ht="17.100000000000001" customHeight="1">
      <c r="B25" s="141" t="s">
        <v>164</v>
      </c>
      <c r="C25" s="75">
        <v>54110</v>
      </c>
      <c r="D25" s="76">
        <f t="shared" si="8"/>
        <v>54110</v>
      </c>
      <c r="E25" s="76">
        <f t="shared" si="9"/>
        <v>0</v>
      </c>
      <c r="F25" s="76">
        <f t="shared" si="10"/>
        <v>0</v>
      </c>
      <c r="G25" s="77">
        <f t="shared" si="11"/>
        <v>54110</v>
      </c>
      <c r="H25" s="78"/>
      <c r="I25" s="79">
        <f t="shared" si="7"/>
        <v>1</v>
      </c>
      <c r="J25" s="91">
        <f t="shared" si="5"/>
        <v>0</v>
      </c>
      <c r="K25" s="81">
        <f t="shared" si="6"/>
        <v>0</v>
      </c>
      <c r="L25" s="56">
        <f t="shared" si="0"/>
        <v>0</v>
      </c>
    </row>
    <row r="26" spans="1:12" ht="17.100000000000001" customHeight="1">
      <c r="B26" s="126" t="s">
        <v>165</v>
      </c>
      <c r="C26" s="127">
        <v>63224</v>
      </c>
      <c r="D26" s="128">
        <f t="shared" si="8"/>
        <v>63224</v>
      </c>
      <c r="E26" s="128">
        <f t="shared" si="9"/>
        <v>0</v>
      </c>
      <c r="F26" s="128">
        <f t="shared" si="10"/>
        <v>0</v>
      </c>
      <c r="G26" s="129">
        <f t="shared" si="11"/>
        <v>63224</v>
      </c>
      <c r="H26" s="130"/>
      <c r="I26" s="131">
        <f t="shared" si="7"/>
        <v>1</v>
      </c>
      <c r="J26" s="132">
        <f t="shared" si="5"/>
        <v>0</v>
      </c>
      <c r="K26" s="133">
        <f t="shared" si="6"/>
        <v>0</v>
      </c>
      <c r="L26" s="56">
        <f t="shared" si="0"/>
        <v>0</v>
      </c>
    </row>
    <row r="27" spans="1:12" ht="17.100000000000001" customHeight="1">
      <c r="B27" s="141" t="s">
        <v>166</v>
      </c>
      <c r="C27" s="75">
        <v>72907</v>
      </c>
      <c r="D27" s="76">
        <f t="shared" si="8"/>
        <v>72907</v>
      </c>
      <c r="E27" s="76">
        <f t="shared" si="9"/>
        <v>0</v>
      </c>
      <c r="F27" s="76">
        <f t="shared" si="10"/>
        <v>0</v>
      </c>
      <c r="G27" s="77">
        <f t="shared" si="11"/>
        <v>72907</v>
      </c>
      <c r="H27" s="78"/>
      <c r="I27" s="79">
        <f>IF(G27=0,0,1-H27/G27)</f>
        <v>1</v>
      </c>
      <c r="J27" s="91">
        <f t="shared" si="5"/>
        <v>0</v>
      </c>
      <c r="K27" s="81">
        <f t="shared" si="6"/>
        <v>0</v>
      </c>
      <c r="L27" s="56">
        <f t="shared" si="0"/>
        <v>0</v>
      </c>
    </row>
    <row r="28" spans="1:12" ht="17.100000000000001" customHeight="1" thickBot="1">
      <c r="B28" s="142" t="s">
        <v>167</v>
      </c>
      <c r="C28" s="143">
        <v>93982</v>
      </c>
      <c r="D28" s="144">
        <f t="shared" si="8"/>
        <v>93982</v>
      </c>
      <c r="E28" s="144">
        <f t="shared" si="9"/>
        <v>0</v>
      </c>
      <c r="F28" s="144">
        <f t="shared" si="10"/>
        <v>0</v>
      </c>
      <c r="G28" s="145">
        <f t="shared" si="11"/>
        <v>93982</v>
      </c>
      <c r="H28" s="146"/>
      <c r="I28" s="147">
        <f t="shared" si="7"/>
        <v>1</v>
      </c>
      <c r="J28" s="148">
        <f t="shared" si="5"/>
        <v>0</v>
      </c>
      <c r="K28" s="149">
        <f t="shared" si="6"/>
        <v>0</v>
      </c>
      <c r="L28" s="56">
        <f t="shared" si="0"/>
        <v>0</v>
      </c>
    </row>
    <row r="29" spans="1:12" s="10" customFormat="1" ht="15.75" thickTop="1">
      <c r="A29" s="2"/>
      <c r="B29" s="239"/>
      <c r="C29" s="232">
        <v>66</v>
      </c>
      <c r="D29" s="232">
        <v>306</v>
      </c>
      <c r="E29" s="232">
        <v>83</v>
      </c>
      <c r="F29" s="232">
        <v>11</v>
      </c>
      <c r="G29" s="40"/>
    </row>
    <row r="30" spans="1:12" s="10" customFormat="1" ht="15">
      <c r="A30" s="2"/>
      <c r="B30" s="240" t="s">
        <v>213</v>
      </c>
      <c r="C30" s="234">
        <v>5011</v>
      </c>
      <c r="D30" s="234">
        <v>8549</v>
      </c>
      <c r="E30" s="234">
        <v>4640</v>
      </c>
      <c r="F30" s="234">
        <v>4348</v>
      </c>
    </row>
    <row r="31" spans="1:12" s="10" customFormat="1" ht="15">
      <c r="A31" s="2"/>
      <c r="B31" s="240" t="s">
        <v>214</v>
      </c>
      <c r="C31" s="234">
        <v>1099</v>
      </c>
      <c r="D31" s="234">
        <v>1875</v>
      </c>
      <c r="E31" s="234">
        <v>1060</v>
      </c>
      <c r="F31" s="234">
        <v>954</v>
      </c>
    </row>
    <row r="32" spans="1:12" s="10" customFormat="1" ht="15">
      <c r="A32" s="2"/>
      <c r="B32" s="240" t="s">
        <v>215</v>
      </c>
      <c r="C32" s="234">
        <v>1570</v>
      </c>
      <c r="D32" s="234">
        <v>2677</v>
      </c>
      <c r="E32" s="234">
        <v>1455</v>
      </c>
      <c r="F32" s="234">
        <v>1362</v>
      </c>
    </row>
    <row r="33" spans="1:6" s="10" customFormat="1" ht="15">
      <c r="A33" s="2"/>
      <c r="B33" s="240" t="s">
        <v>216</v>
      </c>
      <c r="C33" s="234">
        <v>2271</v>
      </c>
      <c r="D33" s="234">
        <v>3874</v>
      </c>
      <c r="E33" s="234">
        <v>2115</v>
      </c>
      <c r="F33" s="234">
        <v>1971</v>
      </c>
    </row>
    <row r="34" spans="1:6" s="10" customFormat="1" ht="15">
      <c r="A34" s="2"/>
      <c r="B34" s="240" t="s">
        <v>217</v>
      </c>
      <c r="C34" s="234">
        <v>3368</v>
      </c>
      <c r="D34" s="234">
        <v>5746</v>
      </c>
      <c r="E34" s="234">
        <v>3140</v>
      </c>
      <c r="F34" s="234">
        <v>2923</v>
      </c>
    </row>
    <row r="35" spans="1:6" s="10" customFormat="1" ht="15">
      <c r="A35" s="2"/>
      <c r="B35" s="240" t="s">
        <v>218</v>
      </c>
      <c r="C35" s="234">
        <v>5199</v>
      </c>
      <c r="D35" s="234">
        <v>8881</v>
      </c>
      <c r="E35" s="234">
        <v>5190</v>
      </c>
      <c r="F35" s="234">
        <v>4513</v>
      </c>
    </row>
    <row r="36" spans="1:6" s="10" customFormat="1" ht="15">
      <c r="A36" s="2"/>
      <c r="B36" s="240" t="s">
        <v>219</v>
      </c>
      <c r="C36" s="234">
        <v>8023</v>
      </c>
      <c r="D36" s="234">
        <v>13703</v>
      </c>
      <c r="E36" s="234">
        <v>7730</v>
      </c>
      <c r="F36" s="234">
        <v>6962</v>
      </c>
    </row>
    <row r="37" spans="1:6" s="10" customFormat="1" ht="15">
      <c r="A37" s="2"/>
      <c r="B37" s="240" t="s">
        <v>220</v>
      </c>
      <c r="C37" s="234">
        <v>12443</v>
      </c>
      <c r="D37" s="234">
        <v>21252</v>
      </c>
      <c r="E37" s="234">
        <v>11790</v>
      </c>
      <c r="F37" s="234">
        <v>10799</v>
      </c>
    </row>
    <row r="38" spans="1:6" s="10" customFormat="1" ht="15">
      <c r="A38" s="2"/>
      <c r="B38" s="240" t="s">
        <v>221</v>
      </c>
      <c r="C38" s="234">
        <v>20330</v>
      </c>
      <c r="D38" s="234">
        <v>34725</v>
      </c>
      <c r="E38" s="234">
        <v>18830</v>
      </c>
      <c r="F38" s="234">
        <v>17643</v>
      </c>
    </row>
    <row r="39" spans="1:6" s="10" customFormat="1" ht="15">
      <c r="A39" s="2"/>
      <c r="B39" s="240" t="s">
        <v>222</v>
      </c>
      <c r="C39" s="234">
        <v>25405</v>
      </c>
      <c r="D39" s="234">
        <v>43397</v>
      </c>
      <c r="E39" s="234">
        <v>23600</v>
      </c>
      <c r="F39" s="234">
        <v>22047</v>
      </c>
    </row>
    <row r="40" spans="1:6" s="10" customFormat="1" ht="15">
      <c r="A40" s="2"/>
      <c r="B40" s="240" t="s">
        <v>223</v>
      </c>
      <c r="C40" s="234">
        <v>32791</v>
      </c>
      <c r="D40" s="234">
        <v>0</v>
      </c>
      <c r="E40" s="234">
        <v>30400</v>
      </c>
      <c r="F40" s="234">
        <v>28457</v>
      </c>
    </row>
    <row r="41" spans="1:6" s="10" customFormat="1" ht="15">
      <c r="A41" s="2"/>
      <c r="B41" s="240" t="s">
        <v>224</v>
      </c>
      <c r="C41" s="234">
        <v>39805</v>
      </c>
      <c r="D41" s="234">
        <v>67981</v>
      </c>
      <c r="E41" s="234">
        <v>36940</v>
      </c>
      <c r="F41" s="234">
        <v>34544</v>
      </c>
    </row>
    <row r="42" spans="1:6" s="10" customFormat="1" ht="15">
      <c r="A42" s="2"/>
      <c r="B42" s="240" t="s">
        <v>225</v>
      </c>
      <c r="C42" s="234">
        <v>48064</v>
      </c>
      <c r="D42" s="234">
        <v>0</v>
      </c>
      <c r="E42" s="234">
        <v>44510</v>
      </c>
      <c r="F42" s="234">
        <v>41711</v>
      </c>
    </row>
    <row r="43" spans="1:6" s="10" customFormat="1" ht="15">
      <c r="A43" s="2"/>
      <c r="B43" s="240" t="s">
        <v>226</v>
      </c>
      <c r="C43" s="234">
        <v>57363</v>
      </c>
      <c r="D43" s="234">
        <v>0</v>
      </c>
      <c r="E43" s="234">
        <v>53150</v>
      </c>
      <c r="F43" s="234">
        <v>49781</v>
      </c>
    </row>
    <row r="44" spans="1:6" s="10" customFormat="1" ht="15">
      <c r="A44" s="2"/>
      <c r="B44" s="240" t="s">
        <v>227</v>
      </c>
      <c r="C44" s="234">
        <v>67024</v>
      </c>
      <c r="D44" s="234">
        <v>0</v>
      </c>
      <c r="E44" s="234">
        <v>62100</v>
      </c>
      <c r="F44" s="234">
        <v>58166</v>
      </c>
    </row>
    <row r="45" spans="1:6" s="10" customFormat="1" ht="15">
      <c r="A45" s="2"/>
      <c r="B45" s="240" t="s">
        <v>228</v>
      </c>
      <c r="C45" s="234">
        <v>77290</v>
      </c>
      <c r="D45" s="234">
        <v>0</v>
      </c>
      <c r="E45" s="234">
        <v>0</v>
      </c>
      <c r="F45" s="234">
        <v>67074</v>
      </c>
    </row>
    <row r="46" spans="1:6" s="10" customFormat="1" ht="15">
      <c r="A46" s="2"/>
      <c r="B46" s="240" t="s">
        <v>229</v>
      </c>
      <c r="C46" s="234">
        <v>99631</v>
      </c>
      <c r="D46" s="234">
        <v>0</v>
      </c>
      <c r="E46" s="234">
        <v>92300</v>
      </c>
      <c r="F46" s="234">
        <v>86463</v>
      </c>
    </row>
    <row r="47" spans="1:6" ht="15">
      <c r="B47" s="27"/>
      <c r="C47" s="8"/>
      <c r="D47" s="47"/>
      <c r="E47" s="1"/>
    </row>
    <row r="48" spans="1:6">
      <c r="B48" s="27"/>
      <c r="C48" s="8"/>
      <c r="D48" s="9"/>
      <c r="E48" s="1"/>
    </row>
    <row r="49" spans="3:5">
      <c r="C49" s="8"/>
      <c r="D49" s="9"/>
      <c r="E49" s="1"/>
    </row>
    <row r="50" spans="3:5">
      <c r="C50" s="8"/>
      <c r="D50" s="9"/>
      <c r="E50" s="1"/>
    </row>
    <row r="51" spans="3:5">
      <c r="C51" s="8"/>
      <c r="D51" s="9"/>
      <c r="E51" s="1"/>
    </row>
  </sheetData>
  <sheetProtection algorithmName="SHA-512" hashValue="bQTAa7Bc6tnYGOaNMtLiiMWBLpl4o0hpWVxDxcGI53E2euQZeowZxu7MnqpJaPLi4ed1Op4kKSNGNanpvC4mEg==" saltValue="Z2VMQ9FNs9NATlUJlU1ujg==" spinCount="100000" sheet="1" objects="1" scenarios="1" selectLockedCells="1"/>
  <mergeCells count="4">
    <mergeCell ref="B9:B10"/>
    <mergeCell ref="H9:H10"/>
    <mergeCell ref="I9:I10"/>
    <mergeCell ref="B2:K6"/>
  </mergeCells>
  <conditionalFormatting sqref="L13:L28">
    <cfRule type="cellIs" dxfId="27" priority="5" operator="lessThan">
      <formula>0</formula>
    </cfRule>
    <cfRule type="cellIs" dxfId="26" priority="6" operator="greaterThan">
      <formula>0</formula>
    </cfRule>
  </conditionalFormatting>
  <conditionalFormatting sqref="L12">
    <cfRule type="cellIs" dxfId="25" priority="1" operator="lessThan">
      <formula>0</formula>
    </cfRule>
    <cfRule type="cellIs" dxfId="24" priority="2" operator="greaterThan">
      <formula>0</formula>
    </cfRule>
  </conditionalFormatting>
  <printOptions horizontalCentered="1"/>
  <pageMargins left="0.31496062992125984" right="0.31496062992125984" top="1.1417322834645669" bottom="0.74803149606299213" header="0.31496062992125984" footer="0.31496062992125984"/>
  <pageSetup paperSize="9" scale="62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34"/>
  <sheetViews>
    <sheetView showGridLines="0" showRowColHeaders="0" zoomScaleNormal="100" zoomScaleSheetLayoutView="100" workbookViewId="0">
      <pane xSplit="1" ySplit="11" topLeftCell="B12" activePane="bottomRight" state="frozen"/>
      <selection pane="topRight" activeCell="B1" sqref="B1"/>
      <selection pane="bottomLeft" activeCell="A12" sqref="A12"/>
      <selection pane="bottomRight" activeCell="H14" sqref="H14"/>
    </sheetView>
  </sheetViews>
  <sheetFormatPr baseColWidth="10" defaultRowHeight="15"/>
  <cols>
    <col min="1" max="1" width="7.5703125" style="2" customWidth="1"/>
    <col min="2" max="2" width="40.85546875" style="10" customWidth="1"/>
    <col min="3" max="3" width="11.42578125" style="10"/>
    <col min="4" max="4" width="13.28515625" style="10" customWidth="1"/>
    <col min="5" max="5" width="11.42578125" style="10"/>
    <col min="6" max="6" width="15.28515625" style="2" customWidth="1"/>
    <col min="7" max="9" width="14" style="2" customWidth="1"/>
    <col min="10" max="16384" width="11.42578125" style="2"/>
  </cols>
  <sheetData>
    <row r="1" spans="2:14" ht="9" customHeight="1" thickBot="1">
      <c r="B1" s="2"/>
      <c r="C1" s="2"/>
      <c r="D1" s="2"/>
      <c r="E1" s="2"/>
    </row>
    <row r="2" spans="2:14" ht="15.75" thickTop="1">
      <c r="B2" s="271"/>
      <c r="C2" s="272"/>
      <c r="D2" s="272"/>
      <c r="E2" s="272"/>
      <c r="F2" s="272"/>
      <c r="G2" s="272"/>
      <c r="H2" s="272"/>
      <c r="I2" s="272"/>
      <c r="J2" s="272"/>
      <c r="K2" s="273"/>
    </row>
    <row r="3" spans="2:14">
      <c r="B3" s="274"/>
      <c r="C3" s="275"/>
      <c r="D3" s="275"/>
      <c r="E3" s="275"/>
      <c r="F3" s="275"/>
      <c r="G3" s="275"/>
      <c r="H3" s="275"/>
      <c r="I3" s="275"/>
      <c r="J3" s="275"/>
      <c r="K3" s="276"/>
    </row>
    <row r="4" spans="2:14">
      <c r="B4" s="274"/>
      <c r="C4" s="275"/>
      <c r="D4" s="275"/>
      <c r="E4" s="275"/>
      <c r="F4" s="275"/>
      <c r="G4" s="275"/>
      <c r="H4" s="275"/>
      <c r="I4" s="275"/>
      <c r="J4" s="275"/>
      <c r="K4" s="276"/>
    </row>
    <row r="5" spans="2:14">
      <c r="B5" s="274"/>
      <c r="C5" s="275"/>
      <c r="D5" s="275"/>
      <c r="E5" s="275"/>
      <c r="F5" s="275"/>
      <c r="G5" s="275"/>
      <c r="H5" s="275"/>
      <c r="I5" s="275"/>
      <c r="J5" s="275"/>
      <c r="K5" s="276"/>
    </row>
    <row r="6" spans="2:14" ht="15.75" thickBot="1">
      <c r="B6" s="274"/>
      <c r="C6" s="275"/>
      <c r="D6" s="275"/>
      <c r="E6" s="275"/>
      <c r="F6" s="275"/>
      <c r="G6" s="275"/>
      <c r="H6" s="275"/>
      <c r="I6" s="275"/>
      <c r="J6" s="275"/>
      <c r="K6" s="276"/>
    </row>
    <row r="7" spans="2:14" ht="33" customHeight="1" thickBot="1">
      <c r="B7" s="24"/>
      <c r="C7" s="21"/>
      <c r="D7" s="21"/>
      <c r="E7" s="21"/>
      <c r="F7" s="21"/>
      <c r="G7" s="21"/>
      <c r="H7" s="21"/>
      <c r="I7" s="21"/>
      <c r="J7" s="21"/>
      <c r="K7" s="21"/>
    </row>
    <row r="8" spans="2:14" ht="5.0999999999999996" customHeight="1">
      <c r="B8" s="25"/>
      <c r="C8" s="23"/>
      <c r="D8" s="23"/>
      <c r="E8" s="23"/>
      <c r="F8" s="23"/>
      <c r="G8" s="23"/>
      <c r="H8" s="23"/>
      <c r="I8" s="23"/>
      <c r="J8" s="23"/>
      <c r="K8" s="23"/>
    </row>
    <row r="9" spans="2:14" ht="30" customHeight="1" thickBot="1">
      <c r="B9" s="277" t="s">
        <v>140</v>
      </c>
      <c r="C9" s="217" t="s">
        <v>95</v>
      </c>
      <c r="D9" s="217" t="s">
        <v>96</v>
      </c>
      <c r="E9" s="217" t="s">
        <v>97</v>
      </c>
      <c r="F9" s="217" t="s">
        <v>98</v>
      </c>
      <c r="G9" s="217" t="s">
        <v>20</v>
      </c>
      <c r="H9" s="282" t="s">
        <v>82</v>
      </c>
      <c r="I9" s="282" t="s">
        <v>83</v>
      </c>
      <c r="J9" s="217" t="s">
        <v>21</v>
      </c>
      <c r="K9" s="211" t="s">
        <v>27</v>
      </c>
    </row>
    <row r="10" spans="2:14" ht="19.5" customHeight="1" thickBot="1">
      <c r="B10" s="267"/>
      <c r="C10" s="222">
        <v>0</v>
      </c>
      <c r="D10" s="223">
        <v>0</v>
      </c>
      <c r="E10" s="223">
        <v>0</v>
      </c>
      <c r="F10" s="223">
        <v>0</v>
      </c>
      <c r="G10" s="224">
        <f>(1-(1-C10)*(1-F10)*(1-D10))</f>
        <v>0</v>
      </c>
      <c r="H10" s="283"/>
      <c r="I10" s="284"/>
      <c r="J10" s="225"/>
      <c r="K10" s="226">
        <v>0</v>
      </c>
      <c r="L10" s="57" t="str">
        <f>IF(J10&gt;0,"Descuento Equivalentes a",".")</f>
        <v>.</v>
      </c>
    </row>
    <row r="11" spans="2:14" ht="18.95" customHeight="1" thickBot="1">
      <c r="B11" s="50" t="s">
        <v>23</v>
      </c>
      <c r="C11" s="210" t="s">
        <v>22</v>
      </c>
      <c r="D11" s="210" t="s">
        <v>24</v>
      </c>
      <c r="E11" s="210" t="s">
        <v>0</v>
      </c>
      <c r="F11" s="210" t="s">
        <v>25</v>
      </c>
      <c r="G11" s="210" t="s">
        <v>26</v>
      </c>
      <c r="H11" s="51" t="s">
        <v>85</v>
      </c>
      <c r="I11" s="51" t="s">
        <v>84</v>
      </c>
      <c r="J11" s="210" t="s">
        <v>1</v>
      </c>
      <c r="K11" s="212" t="s">
        <v>2</v>
      </c>
      <c r="L11" s="58" t="str">
        <f>IF(J10&gt;0,"Precios Competencia",".")</f>
        <v>.</v>
      </c>
    </row>
    <row r="12" spans="2:14" ht="17.100000000000001" customHeight="1" thickTop="1">
      <c r="B12" s="288" t="s">
        <v>111</v>
      </c>
      <c r="C12" s="289"/>
      <c r="D12" s="289"/>
      <c r="E12" s="289"/>
      <c r="F12" s="289"/>
      <c r="G12" s="289"/>
      <c r="H12" s="289"/>
      <c r="I12" s="289"/>
      <c r="J12" s="289"/>
      <c r="K12" s="290"/>
      <c r="L12" s="34"/>
    </row>
    <row r="13" spans="2:14" ht="17.100000000000001" customHeight="1">
      <c r="B13" s="59" t="s">
        <v>105</v>
      </c>
      <c r="C13" s="76">
        <v>0</v>
      </c>
      <c r="D13" s="76">
        <f t="shared" ref="D13:D21" si="0">C13*(1-$C$10)*(1-$D$10)</f>
        <v>0</v>
      </c>
      <c r="E13" s="76">
        <f t="shared" ref="E13:E21" si="1">D13*$E$10</f>
        <v>0</v>
      </c>
      <c r="F13" s="76">
        <f t="shared" ref="F13:F21" si="2">D13*$F$10</f>
        <v>0</v>
      </c>
      <c r="G13" s="76">
        <f>(D13-F13)+E13</f>
        <v>0</v>
      </c>
      <c r="H13" s="78"/>
      <c r="I13" s="79">
        <f>IF(G13=0,0,1-H13/G13)</f>
        <v>0</v>
      </c>
      <c r="J13" s="80">
        <f>((IF($J$10=2,C23,IF($J$10=1,D23,IF($J$10=3,E23,0)))))*(1-$K$10)</f>
        <v>0</v>
      </c>
      <c r="K13" s="81">
        <f>IF(J13=0,0,1-G13/J13)</f>
        <v>0</v>
      </c>
      <c r="L13" s="150">
        <f>IF(J13=0,0,(1-H13/J13))</f>
        <v>0</v>
      </c>
      <c r="M13" s="4"/>
      <c r="N13" s="4"/>
    </row>
    <row r="14" spans="2:14" ht="17.100000000000001" customHeight="1">
      <c r="B14" s="60" t="s">
        <v>71</v>
      </c>
      <c r="C14" s="84">
        <v>0</v>
      </c>
      <c r="D14" s="84">
        <f t="shared" si="0"/>
        <v>0</v>
      </c>
      <c r="E14" s="84">
        <f t="shared" si="1"/>
        <v>0</v>
      </c>
      <c r="F14" s="84">
        <f t="shared" si="2"/>
        <v>0</v>
      </c>
      <c r="G14" s="84">
        <f>(D14-F14)+E14</f>
        <v>0</v>
      </c>
      <c r="H14" s="86"/>
      <c r="I14" s="87">
        <f>IF(G14=0,0,1-H14/G14)</f>
        <v>0</v>
      </c>
      <c r="J14" s="88">
        <f>((IF($J$10=2,C24,IF($J$10=1,D24,IF($J$10=3,E24,0)))))*(1-$K$10)</f>
        <v>0</v>
      </c>
      <c r="K14" s="89">
        <f>IF(J14=0,0,1-G14/J14)</f>
        <v>0</v>
      </c>
      <c r="L14" s="150">
        <f>IF(J14=0,0,(1-H14/J14))</f>
        <v>0</v>
      </c>
      <c r="M14" s="4"/>
      <c r="N14" s="4"/>
    </row>
    <row r="15" spans="2:14" ht="17.100000000000001" customHeight="1">
      <c r="B15" s="59" t="s">
        <v>72</v>
      </c>
      <c r="C15" s="76">
        <v>0</v>
      </c>
      <c r="D15" s="76">
        <f t="shared" si="0"/>
        <v>0</v>
      </c>
      <c r="E15" s="76">
        <f t="shared" si="1"/>
        <v>0</v>
      </c>
      <c r="F15" s="76">
        <f t="shared" si="2"/>
        <v>0</v>
      </c>
      <c r="G15" s="76">
        <f>(D15-F15)+E15</f>
        <v>0</v>
      </c>
      <c r="H15" s="78"/>
      <c r="I15" s="79">
        <f>IF(G15=0,0,1-H15/G15)</f>
        <v>0</v>
      </c>
      <c r="J15" s="80">
        <f>((IF($J$10=2,C25,IF($J$10=1,D25,IF($J$10=3,E25,0)))))*(1-$K$10)</f>
        <v>0</v>
      </c>
      <c r="K15" s="81">
        <f>IF(J15=0,0,1-G15/J15)</f>
        <v>0</v>
      </c>
      <c r="L15" s="150">
        <f>IF(J15=0,0,(1-H15/J15))</f>
        <v>0</v>
      </c>
      <c r="M15" s="4"/>
      <c r="N15" s="4"/>
    </row>
    <row r="16" spans="2:14" ht="17.100000000000001" customHeight="1">
      <c r="B16" s="60" t="s">
        <v>78</v>
      </c>
      <c r="C16" s="84">
        <v>0</v>
      </c>
      <c r="D16" s="84">
        <f t="shared" si="0"/>
        <v>0</v>
      </c>
      <c r="E16" s="84">
        <f t="shared" si="1"/>
        <v>0</v>
      </c>
      <c r="F16" s="84">
        <f t="shared" si="2"/>
        <v>0</v>
      </c>
      <c r="G16" s="84">
        <f>(D16-F16)+E16</f>
        <v>0</v>
      </c>
      <c r="H16" s="86"/>
      <c r="I16" s="87">
        <f>IF(G16=0,0,1-H16/G16)</f>
        <v>0</v>
      </c>
      <c r="J16" s="88">
        <f>((IF($J$10=2,C26,IF($J$10=1,D26,IF($J$10=3,E26,0)))))*(1-$K$10)</f>
        <v>0</v>
      </c>
      <c r="K16" s="89">
        <f>IF(J16=0,0,1-G16/J16)</f>
        <v>0</v>
      </c>
      <c r="L16" s="150">
        <f>IF(J16=0,0,(1-H16/J16))</f>
        <v>0</v>
      </c>
      <c r="M16" s="4"/>
      <c r="N16" s="4"/>
    </row>
    <row r="17" spans="2:14" ht="17.100000000000001" customHeight="1">
      <c r="B17" s="288" t="s">
        <v>112</v>
      </c>
      <c r="C17" s="289"/>
      <c r="D17" s="289"/>
      <c r="E17" s="289"/>
      <c r="F17" s="289"/>
      <c r="G17" s="289"/>
      <c r="H17" s="289"/>
      <c r="I17" s="289"/>
      <c r="J17" s="289"/>
      <c r="K17" s="290"/>
      <c r="L17" s="4"/>
      <c r="M17" s="4"/>
      <c r="N17" s="4"/>
    </row>
    <row r="18" spans="2:14" ht="17.100000000000001" customHeight="1">
      <c r="B18" s="61" t="s">
        <v>80</v>
      </c>
      <c r="C18" s="76">
        <v>0</v>
      </c>
      <c r="D18" s="76">
        <f t="shared" si="0"/>
        <v>0</v>
      </c>
      <c r="E18" s="76">
        <f t="shared" si="1"/>
        <v>0</v>
      </c>
      <c r="F18" s="76">
        <f t="shared" si="2"/>
        <v>0</v>
      </c>
      <c r="G18" s="76">
        <f>(D18-F18)+E18</f>
        <v>0</v>
      </c>
      <c r="H18" s="78"/>
      <c r="I18" s="79">
        <f>IF(G18=0,0,1-H18/G18)</f>
        <v>0</v>
      </c>
      <c r="J18" s="91">
        <f>((IF($J$10=2,C27,IF($J$10=1,D27,IF($J$10=3,E27,0)))))*(1-$K$10)</f>
        <v>0</v>
      </c>
      <c r="K18" s="81">
        <f>IF(J18=0,0,1-G18/J18)</f>
        <v>0</v>
      </c>
      <c r="L18" s="150">
        <f>IF(J18=0,0,(1-H18/J18))</f>
        <v>0</v>
      </c>
      <c r="M18" s="4"/>
      <c r="N18" s="4"/>
    </row>
    <row r="19" spans="2:14" ht="17.100000000000001" customHeight="1">
      <c r="B19" s="60" t="s">
        <v>73</v>
      </c>
      <c r="C19" s="84">
        <v>0</v>
      </c>
      <c r="D19" s="84">
        <f t="shared" si="0"/>
        <v>0</v>
      </c>
      <c r="E19" s="84">
        <f t="shared" si="1"/>
        <v>0</v>
      </c>
      <c r="F19" s="84">
        <f t="shared" si="2"/>
        <v>0</v>
      </c>
      <c r="G19" s="84">
        <f>(D19-F19)+E19</f>
        <v>0</v>
      </c>
      <c r="H19" s="86"/>
      <c r="I19" s="87">
        <f>IF(G19=0,0,1-H19/G19)</f>
        <v>0</v>
      </c>
      <c r="J19" s="88">
        <f>((IF($J$10=2,C28,IF($J$10=1,D28,IF($J$10=3,E28,0)))))*(1-$K$10)</f>
        <v>0</v>
      </c>
      <c r="K19" s="89">
        <f>IF(J19=0,0,1-G19/J19)</f>
        <v>0</v>
      </c>
      <c r="L19" s="150">
        <f>IF(J19=0,0,(1-H19/J19))</f>
        <v>0</v>
      </c>
      <c r="M19" s="4"/>
      <c r="N19" s="4"/>
    </row>
    <row r="20" spans="2:14" ht="17.100000000000001" customHeight="1">
      <c r="B20" s="61" t="s">
        <v>74</v>
      </c>
      <c r="C20" s="76">
        <v>0</v>
      </c>
      <c r="D20" s="76">
        <f t="shared" si="0"/>
        <v>0</v>
      </c>
      <c r="E20" s="76">
        <f t="shared" si="1"/>
        <v>0</v>
      </c>
      <c r="F20" s="76">
        <f t="shared" si="2"/>
        <v>0</v>
      </c>
      <c r="G20" s="76">
        <f>(D20-F20)+E20</f>
        <v>0</v>
      </c>
      <c r="H20" s="78"/>
      <c r="I20" s="79">
        <f>IF(G20=0,0,1-H20/G20)</f>
        <v>0</v>
      </c>
      <c r="J20" s="91">
        <f>((IF($J$10=2,C29,IF($J$10=1,D29,IF($J$10=3,E29,0)))))*(1-$K$10)</f>
        <v>0</v>
      </c>
      <c r="K20" s="81">
        <f>IF(J20=0,0,1-G20/J20)</f>
        <v>0</v>
      </c>
      <c r="L20" s="150">
        <f>IF(J20=0,0,(1-H20/J20))</f>
        <v>0</v>
      </c>
      <c r="M20" s="4"/>
      <c r="N20" s="4"/>
    </row>
    <row r="21" spans="2:14" ht="17.100000000000001" customHeight="1" thickBot="1">
      <c r="B21" s="62" t="s">
        <v>79</v>
      </c>
      <c r="C21" s="101">
        <v>0</v>
      </c>
      <c r="D21" s="101">
        <f t="shared" si="0"/>
        <v>0</v>
      </c>
      <c r="E21" s="101">
        <f t="shared" si="1"/>
        <v>0</v>
      </c>
      <c r="F21" s="101">
        <f t="shared" si="2"/>
        <v>0</v>
      </c>
      <c r="G21" s="101">
        <f>(D21-F21)+E21</f>
        <v>0</v>
      </c>
      <c r="H21" s="103"/>
      <c r="I21" s="104">
        <f>IF(G21=0,0,1-H21/G21)</f>
        <v>0</v>
      </c>
      <c r="J21" s="105">
        <f>((IF($J$10=2,C30,IF($J$10=1,D30,IF($J$10=3,E30,0)))))*(1-$K$10)</f>
        <v>0</v>
      </c>
      <c r="K21" s="106">
        <f>IF(J21=0,0,1-G21/J21)</f>
        <v>0</v>
      </c>
      <c r="L21" s="150">
        <f>IF(J21=0,0,(1-H21/J21))</f>
        <v>0</v>
      </c>
      <c r="M21" s="4"/>
      <c r="N21" s="4"/>
    </row>
    <row r="22" spans="2:14" ht="17.25" thickTop="1">
      <c r="B22" s="241"/>
      <c r="C22" s="232">
        <v>66</v>
      </c>
      <c r="D22" s="232">
        <v>306</v>
      </c>
      <c r="E22" s="232">
        <v>83</v>
      </c>
      <c r="F22" s="232">
        <v>11</v>
      </c>
      <c r="G22" s="40"/>
      <c r="H22" s="11"/>
      <c r="I22" s="11"/>
    </row>
    <row r="23" spans="2:14" ht="16.5">
      <c r="B23" s="242" t="s">
        <v>270</v>
      </c>
      <c r="C23" s="234">
        <v>27516</v>
      </c>
      <c r="D23" s="234">
        <v>46948</v>
      </c>
      <c r="E23" s="234">
        <v>0</v>
      </c>
      <c r="F23" s="234">
        <v>0</v>
      </c>
      <c r="G23" s="11"/>
      <c r="H23" s="11"/>
      <c r="I23" s="11"/>
    </row>
    <row r="24" spans="2:14" ht="16.5">
      <c r="B24" s="242" t="s">
        <v>271</v>
      </c>
      <c r="C24" s="234">
        <v>0</v>
      </c>
      <c r="D24" s="234">
        <v>60891</v>
      </c>
      <c r="E24" s="234">
        <v>0</v>
      </c>
      <c r="F24" s="234">
        <v>0</v>
      </c>
      <c r="G24" s="11"/>
      <c r="H24" s="11"/>
      <c r="I24" s="11"/>
    </row>
    <row r="25" spans="2:14" ht="16.5">
      <c r="B25" s="242" t="s">
        <v>272</v>
      </c>
      <c r="C25" s="234">
        <v>42057</v>
      </c>
      <c r="D25" s="234">
        <v>71760</v>
      </c>
      <c r="E25" s="234">
        <v>0</v>
      </c>
      <c r="F25" s="234">
        <v>0</v>
      </c>
      <c r="G25" s="11"/>
      <c r="H25" s="11"/>
      <c r="I25" s="11"/>
    </row>
    <row r="26" spans="2:14" ht="16.5">
      <c r="B26" s="242" t="s">
        <v>273</v>
      </c>
      <c r="C26" s="234">
        <v>30521</v>
      </c>
      <c r="D26" s="234">
        <v>52563</v>
      </c>
      <c r="E26" s="234">
        <v>0</v>
      </c>
      <c r="F26" s="234">
        <v>0</v>
      </c>
      <c r="G26" s="11"/>
      <c r="H26" s="11"/>
      <c r="I26" s="11"/>
    </row>
    <row r="27" spans="2:14" ht="16.5">
      <c r="B27" s="242" t="s">
        <v>274</v>
      </c>
      <c r="C27" s="234">
        <v>39653</v>
      </c>
      <c r="D27" s="234">
        <v>68288</v>
      </c>
      <c r="E27" s="234">
        <v>0</v>
      </c>
      <c r="F27" s="234">
        <v>0</v>
      </c>
      <c r="G27" s="11"/>
      <c r="H27" s="11"/>
      <c r="I27" s="11"/>
    </row>
    <row r="28" spans="2:14" ht="16.5">
      <c r="B28" s="242" t="s">
        <v>275</v>
      </c>
      <c r="C28" s="234">
        <v>45179</v>
      </c>
      <c r="D28" s="234">
        <v>77086</v>
      </c>
      <c r="E28" s="234">
        <v>0</v>
      </c>
      <c r="F28" s="234">
        <v>0</v>
      </c>
      <c r="G28" s="11"/>
      <c r="H28" s="11"/>
      <c r="I28" s="11"/>
    </row>
    <row r="29" spans="2:14" ht="16.5">
      <c r="B29" s="242" t="s">
        <v>276</v>
      </c>
      <c r="C29" s="234">
        <v>69692</v>
      </c>
      <c r="D29" s="234">
        <v>0</v>
      </c>
      <c r="E29" s="234">
        <v>0</v>
      </c>
      <c r="F29" s="234">
        <v>0</v>
      </c>
      <c r="G29" s="11"/>
      <c r="H29" s="11"/>
      <c r="I29" s="11"/>
    </row>
    <row r="30" spans="2:14" ht="16.5">
      <c r="B30" s="227"/>
      <c r="C30" s="228"/>
      <c r="D30" s="230"/>
      <c r="E30" s="231"/>
      <c r="F30" s="229"/>
      <c r="G30" s="11"/>
      <c r="H30" s="11"/>
      <c r="I30" s="11"/>
    </row>
    <row r="31" spans="2:14" ht="18">
      <c r="B31" s="30"/>
      <c r="C31" s="29"/>
      <c r="D31" s="32"/>
      <c r="E31" s="32"/>
      <c r="F31" s="11"/>
      <c r="G31" s="11"/>
      <c r="H31" s="11"/>
      <c r="I31" s="11"/>
    </row>
    <row r="32" spans="2:14" ht="18">
      <c r="B32" s="31"/>
      <c r="C32" s="29"/>
      <c r="D32" s="32"/>
      <c r="E32" s="32"/>
      <c r="F32" s="11"/>
      <c r="G32" s="11"/>
      <c r="H32" s="11"/>
      <c r="I32" s="11"/>
    </row>
    <row r="33" spans="2:9" ht="18">
      <c r="B33" s="30"/>
      <c r="C33" s="29"/>
      <c r="D33" s="32"/>
      <c r="E33" s="32"/>
      <c r="F33" s="11"/>
      <c r="G33" s="11"/>
      <c r="H33" s="11"/>
      <c r="I33" s="11"/>
    </row>
    <row r="34" spans="2:9">
      <c r="C34" s="36"/>
      <c r="D34" s="36"/>
      <c r="E34" s="36"/>
      <c r="F34" s="11"/>
      <c r="G34" s="11"/>
      <c r="H34" s="11"/>
      <c r="I34" s="11"/>
    </row>
  </sheetData>
  <sheetProtection algorithmName="SHA-512" hashValue="vbo8KUhoqJZ3QqDilcJXXGPWyPpOEYZEWIUclOuNuzVOCMQ3M6dB4Iu2GizjHCcVO1z0qoOHswBjpx6DYCuR4A==" saltValue="ag93VCE/9+U5IvegOJd+hQ==" spinCount="100000" sheet="1" objects="1" scenarios="1" selectLockedCells="1"/>
  <mergeCells count="6">
    <mergeCell ref="B17:K17"/>
    <mergeCell ref="B2:K6"/>
    <mergeCell ref="B9:B10"/>
    <mergeCell ref="H9:H10"/>
    <mergeCell ref="I9:I10"/>
    <mergeCell ref="B12:K12"/>
  </mergeCells>
  <conditionalFormatting sqref="L13:L16">
    <cfRule type="cellIs" dxfId="23" priority="3" operator="lessThan">
      <formula>0</formula>
    </cfRule>
    <cfRule type="cellIs" dxfId="22" priority="4" operator="greaterThan">
      <formula>0</formula>
    </cfRule>
  </conditionalFormatting>
  <conditionalFormatting sqref="L18:L21">
    <cfRule type="cellIs" dxfId="21" priority="1" operator="lessThan">
      <formula>0</formula>
    </cfRule>
    <cfRule type="cellIs" dxfId="20" priority="2" operator="greaterThan">
      <formula>0</formula>
    </cfRule>
  </conditionalFormatting>
  <printOptions horizontalCentered="1"/>
  <pageMargins left="0.31496062992125984" right="0.31496062992125984" top="1.1417322834645669" bottom="0.74803149606299213" header="0.31496062992125984" footer="0.31496062992125984"/>
  <pageSetup paperSize="9" scale="6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13</vt:i4>
      </vt:variant>
    </vt:vector>
  </HeadingPairs>
  <TitlesOfParts>
    <vt:vector size="26" baseType="lpstr">
      <vt:lpstr>Menu</vt:lpstr>
      <vt:lpstr>Condiciones Comerciales</vt:lpstr>
      <vt:lpstr>Contactos</vt:lpstr>
      <vt:lpstr>Alambres y Cables THHN Cu</vt:lpstr>
      <vt:lpstr>Alambres y Cables Cu Desnudos</vt:lpstr>
      <vt:lpstr>Cables Encauchetados</vt:lpstr>
      <vt:lpstr>Cables UTP</vt:lpstr>
      <vt:lpstr>Cables Instrumentacion</vt:lpstr>
      <vt:lpstr>Cables MT XLPE</vt:lpstr>
      <vt:lpstr>Cables Acometida</vt:lpstr>
      <vt:lpstr>Alambres Esmaltados Cobre</vt:lpstr>
      <vt:lpstr>Alambres Esmaltados Aluminio</vt:lpstr>
      <vt:lpstr>Cables THHN Serie 8000</vt:lpstr>
      <vt:lpstr>'Alambres Esmaltados Aluminio'!Área_de_impresión</vt:lpstr>
      <vt:lpstr>'Alambres Esmaltados Cobre'!Área_de_impresión</vt:lpstr>
      <vt:lpstr>'Alambres y Cables Cu Desnudos'!Área_de_impresión</vt:lpstr>
      <vt:lpstr>'Alambres y Cables THHN Cu'!Área_de_impresión</vt:lpstr>
      <vt:lpstr>'Cables Acometida'!Área_de_impresión</vt:lpstr>
      <vt:lpstr>'Cables Encauchetados'!Área_de_impresión</vt:lpstr>
      <vt:lpstr>'Cables Instrumentacion'!Área_de_impresión</vt:lpstr>
      <vt:lpstr>'Cables MT XLPE'!Área_de_impresión</vt:lpstr>
      <vt:lpstr>'Cables THHN Serie 8000'!Área_de_impresión</vt:lpstr>
      <vt:lpstr>'Cables UTP'!Área_de_impresión</vt:lpstr>
      <vt:lpstr>'Condiciones Comerciales'!Área_de_impresión</vt:lpstr>
      <vt:lpstr>Contactos!Área_de_impresión</vt:lpstr>
      <vt:lpstr>Menu!Área_de_impresión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MILTON BENITEZ</dc:creator>
  <cp:lastModifiedBy>MILTON BENITEZ</cp:lastModifiedBy>
  <cp:lastPrinted>2016-12-09T01:18:20Z</cp:lastPrinted>
  <dcterms:created xsi:type="dcterms:W3CDTF">2014-07-23T14:47:48Z</dcterms:created>
  <dcterms:modified xsi:type="dcterms:W3CDTF">2018-02-06T14:30:49Z</dcterms:modified>
</cp:coreProperties>
</file>